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dopravní část" sheetId="2" r:id="rId2"/>
    <sheet name="02 - odvodnění" sheetId="3" r:id="rId3"/>
    <sheet name="03 - veřejné osvětlení" sheetId="4" r:id="rId4"/>
    <sheet name="04 - vedlejší náklady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dopravní část'!$C$92:$K$291</definedName>
    <definedName name="_xlnm.Print_Area" localSheetId="1">'01 - dopravní část'!$C$4:$J$39,'01 - dopravní část'!$C$45:$J$74,'01 - dopravní část'!$C$80:$K$291</definedName>
    <definedName name="_xlnm.Print_Titles" localSheetId="1">'01 - dopravní část'!$92:$92</definedName>
    <definedName name="_xlnm._FilterDatabase" localSheetId="2" hidden="1">'02 - odvodnění'!$C$88:$K$260</definedName>
    <definedName name="_xlnm.Print_Area" localSheetId="2">'02 - odvodnění'!$C$4:$J$39,'02 - odvodnění'!$C$45:$J$70,'02 - odvodnění'!$C$76:$K$260</definedName>
    <definedName name="_xlnm.Print_Titles" localSheetId="2">'02 - odvodnění'!$88:$88</definedName>
    <definedName name="_xlnm._FilterDatabase" localSheetId="3" hidden="1">'03 - veřejné osvětlení'!$C$80:$K$84</definedName>
    <definedName name="_xlnm.Print_Area" localSheetId="3">'03 - veřejné osvětlení'!$C$4:$J$39,'03 - veřejné osvětlení'!$C$45:$J$62,'03 - veřejné osvětlení'!$C$68:$K$84</definedName>
    <definedName name="_xlnm.Print_Titles" localSheetId="3">'03 - veřejné osvětlení'!$80:$80</definedName>
    <definedName name="_xlnm._FilterDatabase" localSheetId="4" hidden="1">'04 - vedlejší náklady'!$C$79:$K$93</definedName>
    <definedName name="_xlnm.Print_Area" localSheetId="4">'04 - vedlejší náklady'!$C$4:$J$39,'04 - vedlejší náklady'!$C$45:$J$61,'04 - vedlejší náklady'!$C$67:$K$93</definedName>
    <definedName name="_xlnm.Print_Titles" localSheetId="4">'04 - vedlejší náklady'!$79:$79</definedName>
  </definedNames>
  <calcPr/>
</workbook>
</file>

<file path=xl/calcChain.xml><?xml version="1.0" encoding="utf-8"?>
<calcChain xmlns="http://schemas.openxmlformats.org/spreadsheetml/2006/main">
  <c i="5" r="J37"/>
  <c r="J36"/>
  <c i="1" r="AY58"/>
  <c i="5" r="J35"/>
  <c i="1" r="AX58"/>
  <c i="5"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F37"/>
  <c i="1" r="BD58"/>
  <c i="5" r="BH82"/>
  <c r="F36"/>
  <c i="1" r="BC58"/>
  <c i="5" r="BG82"/>
  <c r="F35"/>
  <c i="1" r="BB58"/>
  <c i="5" r="BF82"/>
  <c r="J34"/>
  <c i="1" r="AW58"/>
  <c i="5" r="F34"/>
  <c i="1" r="BA58"/>
  <c i="5" r="T82"/>
  <c r="T81"/>
  <c r="T80"/>
  <c r="R82"/>
  <c r="R81"/>
  <c r="R80"/>
  <c r="P82"/>
  <c r="P81"/>
  <c r="P80"/>
  <c i="1" r="AU58"/>
  <c i="5" r="BK82"/>
  <c r="BK81"/>
  <c r="J81"/>
  <c r="BK80"/>
  <c r="J80"/>
  <c r="J59"/>
  <c r="J30"/>
  <c i="1" r="AG58"/>
  <c i="5" r="J82"/>
  <c r="BE82"/>
  <c r="J33"/>
  <c i="1" r="AV58"/>
  <c i="5" r="F33"/>
  <c i="1" r="AZ58"/>
  <c i="5" r="J60"/>
  <c r="J77"/>
  <c r="J76"/>
  <c r="F76"/>
  <c r="F74"/>
  <c r="E72"/>
  <c r="J55"/>
  <c r="J54"/>
  <c r="F54"/>
  <c r="F52"/>
  <c r="E50"/>
  <c r="J39"/>
  <c r="J18"/>
  <c r="E18"/>
  <c r="F77"/>
  <c r="F55"/>
  <c r="J17"/>
  <c r="J12"/>
  <c r="J74"/>
  <c r="J52"/>
  <c r="E7"/>
  <c r="E70"/>
  <c r="E48"/>
  <c i="4" r="J37"/>
  <c r="J36"/>
  <c i="1" r="AY57"/>
  <c i="4" r="J35"/>
  <c i="1" r="AX57"/>
  <c i="4" r="BI84"/>
  <c r="F37"/>
  <c i="1" r="BD57"/>
  <c i="4" r="BH84"/>
  <c r="F36"/>
  <c i="1" r="BC57"/>
  <c i="4" r="BG84"/>
  <c r="F35"/>
  <c i="1" r="BB57"/>
  <c i="4" r="BF84"/>
  <c r="J34"/>
  <c i="1" r="AW57"/>
  <c i="4" r="F34"/>
  <c i="1" r="BA57"/>
  <c i="4" r="T84"/>
  <c r="T83"/>
  <c r="T82"/>
  <c r="T81"/>
  <c r="R84"/>
  <c r="R83"/>
  <c r="R82"/>
  <c r="R81"/>
  <c r="P84"/>
  <c r="P83"/>
  <c r="P82"/>
  <c r="P81"/>
  <c i="1" r="AU57"/>
  <c i="4" r="BK84"/>
  <c r="BK83"/>
  <c r="J83"/>
  <c r="BK82"/>
  <c r="J82"/>
  <c r="BK81"/>
  <c r="J81"/>
  <c r="J59"/>
  <c r="J30"/>
  <c i="1" r="AG57"/>
  <c i="4" r="J84"/>
  <c r="BE84"/>
  <c r="J33"/>
  <c i="1" r="AV57"/>
  <c i="4" r="F33"/>
  <c i="1" r="AZ57"/>
  <c i="4" r="J61"/>
  <c r="J60"/>
  <c r="J78"/>
  <c r="J77"/>
  <c r="F77"/>
  <c r="F75"/>
  <c r="E73"/>
  <c r="J55"/>
  <c r="J54"/>
  <c r="F54"/>
  <c r="F52"/>
  <c r="E50"/>
  <c r="J39"/>
  <c r="J18"/>
  <c r="E18"/>
  <c r="F78"/>
  <c r="F55"/>
  <c r="J17"/>
  <c r="J12"/>
  <c r="J75"/>
  <c r="J52"/>
  <c r="E7"/>
  <c r="E71"/>
  <c r="E48"/>
  <c i="3" r="J37"/>
  <c r="J36"/>
  <c i="1" r="AY56"/>
  <c i="3" r="J35"/>
  <c i="1" r="AX56"/>
  <c i="3" r="BI260"/>
  <c r="BH260"/>
  <c r="BG260"/>
  <c r="BF260"/>
  <c r="T260"/>
  <c r="R260"/>
  <c r="P260"/>
  <c r="BK260"/>
  <c r="J260"/>
  <c r="BE260"/>
  <c r="BI259"/>
  <c r="BH259"/>
  <c r="BG259"/>
  <c r="BF259"/>
  <c r="T259"/>
  <c r="T258"/>
  <c r="R259"/>
  <c r="R258"/>
  <c r="P259"/>
  <c r="P258"/>
  <c r="BK259"/>
  <c r="BK258"/>
  <c r="J258"/>
  <c r="J259"/>
  <c r="BE259"/>
  <c r="J69"/>
  <c r="BI257"/>
  <c r="BH257"/>
  <c r="BG257"/>
  <c r="BF257"/>
  <c r="T257"/>
  <c r="R257"/>
  <c r="P257"/>
  <c r="BK257"/>
  <c r="J257"/>
  <c r="BE257"/>
  <c r="BI254"/>
  <c r="BH254"/>
  <c r="BG254"/>
  <c r="BF254"/>
  <c r="T254"/>
  <c r="T253"/>
  <c r="R254"/>
  <c r="R253"/>
  <c r="P254"/>
  <c r="P253"/>
  <c r="BK254"/>
  <c r="BK253"/>
  <c r="J253"/>
  <c r="J254"/>
  <c r="BE254"/>
  <c r="J68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1"/>
  <c r="BH231"/>
  <c r="BG231"/>
  <c r="BF231"/>
  <c r="T231"/>
  <c r="T230"/>
  <c r="R231"/>
  <c r="R230"/>
  <c r="P231"/>
  <c r="P230"/>
  <c r="BK231"/>
  <c r="BK230"/>
  <c r="J230"/>
  <c r="J231"/>
  <c r="BE231"/>
  <c r="J67"/>
  <c r="BI229"/>
  <c r="BH229"/>
  <c r="BG229"/>
  <c r="BF229"/>
  <c r="T229"/>
  <c r="R229"/>
  <c r="P229"/>
  <c r="BK229"/>
  <c r="J229"/>
  <c r="BE229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6"/>
  <c r="BH216"/>
  <c r="BG216"/>
  <c r="BF216"/>
  <c r="T216"/>
  <c r="R216"/>
  <c r="P216"/>
  <c r="BK216"/>
  <c r="J216"/>
  <c r="BE216"/>
  <c r="BI215"/>
  <c r="BH215"/>
  <c r="BG215"/>
  <c r="BF215"/>
  <c r="T215"/>
  <c r="T214"/>
  <c r="R215"/>
  <c r="R214"/>
  <c r="P215"/>
  <c r="P214"/>
  <c r="BK215"/>
  <c r="BK214"/>
  <c r="J214"/>
  <c r="J215"/>
  <c r="BE215"/>
  <c r="J66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202"/>
  <c r="BH202"/>
  <c r="BG202"/>
  <c r="BF202"/>
  <c r="T202"/>
  <c r="R202"/>
  <c r="P202"/>
  <c r="BK202"/>
  <c r="J202"/>
  <c r="BE202"/>
  <c r="BI198"/>
  <c r="BH198"/>
  <c r="BG198"/>
  <c r="BF198"/>
  <c r="T198"/>
  <c r="T197"/>
  <c r="R198"/>
  <c r="R197"/>
  <c r="P198"/>
  <c r="P197"/>
  <c r="BK198"/>
  <c r="BK197"/>
  <c r="J197"/>
  <c r="J198"/>
  <c r="BE198"/>
  <c r="J65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7"/>
  <c r="BH187"/>
  <c r="BG187"/>
  <c r="BF187"/>
  <c r="T187"/>
  <c r="T186"/>
  <c r="R187"/>
  <c r="R186"/>
  <c r="P187"/>
  <c r="P186"/>
  <c r="BK187"/>
  <c r="BK186"/>
  <c r="J186"/>
  <c r="J187"/>
  <c r="BE187"/>
  <c r="J64"/>
  <c r="BI183"/>
  <c r="BH183"/>
  <c r="BG183"/>
  <c r="BF183"/>
  <c r="T183"/>
  <c r="T182"/>
  <c r="R183"/>
  <c r="R182"/>
  <c r="P183"/>
  <c r="P182"/>
  <c r="BK183"/>
  <c r="BK182"/>
  <c r="J182"/>
  <c r="J183"/>
  <c r="BE183"/>
  <c r="J63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3"/>
  <c r="BH163"/>
  <c r="BG163"/>
  <c r="BF163"/>
  <c r="T163"/>
  <c r="T162"/>
  <c r="R163"/>
  <c r="R162"/>
  <c r="P163"/>
  <c r="P162"/>
  <c r="BK163"/>
  <c r="BK162"/>
  <c r="J162"/>
  <c r="J163"/>
  <c r="BE163"/>
  <c r="J62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F37"/>
  <c i="1" r="BD56"/>
  <c i="3" r="BH92"/>
  <c r="F36"/>
  <c i="1" r="BC56"/>
  <c i="3" r="BG92"/>
  <c r="F35"/>
  <c i="1" r="BB56"/>
  <c i="3" r="BF92"/>
  <c r="J34"/>
  <c i="1" r="AW56"/>
  <c i="3" r="F34"/>
  <c i="1" r="BA56"/>
  <c i="3" r="T92"/>
  <c r="T91"/>
  <c r="T90"/>
  <c r="T89"/>
  <c r="R92"/>
  <c r="R91"/>
  <c r="R90"/>
  <c r="R89"/>
  <c r="P92"/>
  <c r="P91"/>
  <c r="P90"/>
  <c r="P89"/>
  <c i="1" r="AU56"/>
  <c i="3" r="BK92"/>
  <c r="BK91"/>
  <c r="J91"/>
  <c r="BK90"/>
  <c r="J90"/>
  <c r="BK89"/>
  <c r="J89"/>
  <c r="J59"/>
  <c r="J30"/>
  <c i="1" r="AG56"/>
  <c i="3" r="J92"/>
  <c r="BE92"/>
  <c r="J33"/>
  <c i="1" r="AV56"/>
  <c i="3" r="F33"/>
  <c i="1" r="AZ56"/>
  <c i="3" r="J61"/>
  <c r="J60"/>
  <c r="J86"/>
  <c r="J85"/>
  <c r="F85"/>
  <c r="F83"/>
  <c r="E81"/>
  <c r="J55"/>
  <c r="J54"/>
  <c r="F54"/>
  <c r="F52"/>
  <c r="E50"/>
  <c r="J39"/>
  <c r="J18"/>
  <c r="E18"/>
  <c r="F86"/>
  <c r="F55"/>
  <c r="J17"/>
  <c r="J12"/>
  <c r="J83"/>
  <c r="J52"/>
  <c r="E7"/>
  <c r="E79"/>
  <c r="E48"/>
  <c i="2" r="J37"/>
  <c r="J36"/>
  <c i="1" r="AY55"/>
  <c i="2" r="J35"/>
  <c i="1" r="AX55"/>
  <c i="2"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6"/>
  <c r="BH286"/>
  <c r="BG286"/>
  <c r="BF286"/>
  <c r="T286"/>
  <c r="R286"/>
  <c r="P286"/>
  <c r="BK286"/>
  <c r="J286"/>
  <c r="BE286"/>
  <c r="BI283"/>
  <c r="BH283"/>
  <c r="BG283"/>
  <c r="BF283"/>
  <c r="T283"/>
  <c r="T282"/>
  <c r="R283"/>
  <c r="R282"/>
  <c r="P283"/>
  <c r="P282"/>
  <c r="BK283"/>
  <c r="BK282"/>
  <c r="J282"/>
  <c r="J283"/>
  <c r="BE283"/>
  <c r="J73"/>
  <c r="BI279"/>
  <c r="BH279"/>
  <c r="BG279"/>
  <c r="BF279"/>
  <c r="T279"/>
  <c r="T278"/>
  <c r="R279"/>
  <c r="R278"/>
  <c r="P279"/>
  <c r="P278"/>
  <c r="BK279"/>
  <c r="BK278"/>
  <c r="J278"/>
  <c r="J279"/>
  <c r="BE279"/>
  <c r="J72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4"/>
  <c r="BH244"/>
  <c r="BG244"/>
  <c r="BF244"/>
  <c r="T244"/>
  <c r="T243"/>
  <c r="R244"/>
  <c r="R243"/>
  <c r="P244"/>
  <c r="P243"/>
  <c r="BK244"/>
  <c r="BK243"/>
  <c r="J243"/>
  <c r="J244"/>
  <c r="BE244"/>
  <c r="J71"/>
  <c r="BI242"/>
  <c r="BH242"/>
  <c r="BG242"/>
  <c r="BF242"/>
  <c r="T242"/>
  <c r="R242"/>
  <c r="P242"/>
  <c r="BK242"/>
  <c r="J242"/>
  <c r="BE242"/>
  <c r="BI239"/>
  <c r="BH239"/>
  <c r="BG239"/>
  <c r="BF239"/>
  <c r="T239"/>
  <c r="R239"/>
  <c r="P239"/>
  <c r="BK239"/>
  <c r="J239"/>
  <c r="BE239"/>
  <c r="BI236"/>
  <c r="BH236"/>
  <c r="BG236"/>
  <c r="BF236"/>
  <c r="T236"/>
  <c r="R236"/>
  <c r="P236"/>
  <c r="BK236"/>
  <c r="J236"/>
  <c r="BE236"/>
  <c r="BI235"/>
  <c r="BH235"/>
  <c r="BG235"/>
  <c r="BF235"/>
  <c r="T235"/>
  <c r="T234"/>
  <c r="R235"/>
  <c r="R234"/>
  <c r="P235"/>
  <c r="P234"/>
  <c r="BK235"/>
  <c r="BK234"/>
  <c r="J234"/>
  <c r="J235"/>
  <c r="BE235"/>
  <c r="J70"/>
  <c r="BI230"/>
  <c r="BH230"/>
  <c r="BG230"/>
  <c r="BF230"/>
  <c r="T230"/>
  <c r="T229"/>
  <c r="R230"/>
  <c r="R229"/>
  <c r="P230"/>
  <c r="P229"/>
  <c r="BK230"/>
  <c r="BK229"/>
  <c r="J229"/>
  <c r="J230"/>
  <c r="BE230"/>
  <c r="J69"/>
  <c r="BI228"/>
  <c r="BH228"/>
  <c r="BG228"/>
  <c r="BF228"/>
  <c r="T228"/>
  <c r="R228"/>
  <c r="P228"/>
  <c r="BK228"/>
  <c r="J228"/>
  <c r="BE228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1"/>
  <c r="BH221"/>
  <c r="BG221"/>
  <c r="BF221"/>
  <c r="T221"/>
  <c r="T220"/>
  <c r="R221"/>
  <c r="R220"/>
  <c r="P221"/>
  <c r="P220"/>
  <c r="BK221"/>
  <c r="BK220"/>
  <c r="J220"/>
  <c r="J221"/>
  <c r="BE221"/>
  <c r="J68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5"/>
  <c r="BH205"/>
  <c r="BG205"/>
  <c r="BF205"/>
  <c r="T205"/>
  <c r="T204"/>
  <c r="R205"/>
  <c r="R204"/>
  <c r="P205"/>
  <c r="P204"/>
  <c r="BK205"/>
  <c r="BK204"/>
  <c r="J204"/>
  <c r="J205"/>
  <c r="BE205"/>
  <c r="J67"/>
  <c r="BI200"/>
  <c r="BH200"/>
  <c r="BG200"/>
  <c r="BF200"/>
  <c r="T200"/>
  <c r="R200"/>
  <c r="P200"/>
  <c r="BK200"/>
  <c r="J200"/>
  <c r="BE200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84"/>
  <c r="BH184"/>
  <c r="BG184"/>
  <c r="BF184"/>
  <c r="T184"/>
  <c r="T183"/>
  <c r="R184"/>
  <c r="R183"/>
  <c r="P184"/>
  <c r="P183"/>
  <c r="BK184"/>
  <c r="BK183"/>
  <c r="J183"/>
  <c r="J184"/>
  <c r="BE184"/>
  <c r="J66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7"/>
  <c r="BH167"/>
  <c r="BG167"/>
  <c r="BF167"/>
  <c r="T167"/>
  <c r="T166"/>
  <c r="R167"/>
  <c r="R166"/>
  <c r="P167"/>
  <c r="P166"/>
  <c r="BK167"/>
  <c r="BK166"/>
  <c r="J166"/>
  <c r="J167"/>
  <c r="BE167"/>
  <c r="J65"/>
  <c r="BI165"/>
  <c r="BH165"/>
  <c r="BG165"/>
  <c r="BF165"/>
  <c r="T165"/>
  <c r="T164"/>
  <c r="R165"/>
  <c r="R164"/>
  <c r="P165"/>
  <c r="P164"/>
  <c r="BK165"/>
  <c r="BK164"/>
  <c r="J164"/>
  <c r="J165"/>
  <c r="BE165"/>
  <c r="J64"/>
  <c r="BI161"/>
  <c r="BH161"/>
  <c r="BG161"/>
  <c r="BF161"/>
  <c r="T161"/>
  <c r="T160"/>
  <c r="R161"/>
  <c r="R160"/>
  <c r="P161"/>
  <c r="P160"/>
  <c r="BK161"/>
  <c r="BK160"/>
  <c r="J160"/>
  <c r="J161"/>
  <c r="BE161"/>
  <c r="J63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T146"/>
  <c r="R147"/>
  <c r="R146"/>
  <c r="P147"/>
  <c r="P146"/>
  <c r="BK147"/>
  <c r="BK146"/>
  <c r="J146"/>
  <c r="J147"/>
  <c r="BE147"/>
  <c r="J62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96"/>
  <c r="F37"/>
  <c i="1" r="BD55"/>
  <c i="2" r="BH96"/>
  <c r="F36"/>
  <c i="1" r="BC55"/>
  <c i="2" r="BG96"/>
  <c r="F35"/>
  <c i="1" r="BB55"/>
  <c i="2" r="BF96"/>
  <c r="J34"/>
  <c i="1" r="AW55"/>
  <c i="2" r="F34"/>
  <c i="1" r="BA55"/>
  <c i="2" r="T96"/>
  <c r="T95"/>
  <c r="T94"/>
  <c r="T93"/>
  <c r="R96"/>
  <c r="R95"/>
  <c r="R94"/>
  <c r="R93"/>
  <c r="P96"/>
  <c r="P95"/>
  <c r="P94"/>
  <c r="P93"/>
  <c i="1" r="AU55"/>
  <c i="2" r="BK96"/>
  <c r="BK95"/>
  <c r="J95"/>
  <c r="BK94"/>
  <c r="J94"/>
  <c r="BK93"/>
  <c r="J93"/>
  <c r="J59"/>
  <c r="J30"/>
  <c i="1" r="AG55"/>
  <c i="2" r="J96"/>
  <c r="BE96"/>
  <c r="J33"/>
  <c i="1" r="AV55"/>
  <c i="2" r="F33"/>
  <c i="1" r="AZ55"/>
  <c i="2" r="J61"/>
  <c r="J60"/>
  <c r="J90"/>
  <c r="J89"/>
  <c r="F89"/>
  <c r="F87"/>
  <c r="E85"/>
  <c r="J55"/>
  <c r="J54"/>
  <c r="F54"/>
  <c r="F52"/>
  <c r="E50"/>
  <c r="J39"/>
  <c r="J18"/>
  <c r="E18"/>
  <c r="F90"/>
  <c r="F55"/>
  <c r="J17"/>
  <c r="J12"/>
  <c r="J87"/>
  <c r="J52"/>
  <c r="E7"/>
  <c r="E83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<sst xmlns="http://schemas.openxmlformats.org/spreadsheetml/2006/main">
  <si>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</si>
  <si>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</si>
  <si>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</si>
  <si>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</si>
  <si>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</si>
  <si>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{ad561e08-8879-47ad-91c1-b22b59d5bfcc}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</si>
  <si>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</si>
  <si>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</si>
  <si>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</si>
  <si>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</si>
  <si>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</si>
  <si>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</si>
  <si>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</si>
  <si>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SONA6395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</si>
  <si>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</si>
  <si>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</si>
  <si>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Ostrov, Jáchymovská ulice - řešení dopravy v klidu (úsek Hlavní - Tesco)</t>
  </si>
  <si>
    <t>KSO:</t>
  </si>
  <si>
    <t>CC-CZ:</t>
  </si>
  <si>
    <t>Místo:</t>
  </si>
  <si>
    <t xml:space="preserve"> </t>
  </si>
  <si>
    <t>Datum:</t>
  </si>
  <si>
    <t>11. 2. 2019</t>
  </si>
  <si>
    <t>Zadavatel:</t>
  </si>
  <si>
    <t>IČ:</t>
  </si>
  <si>
    <t>Město Ostrov</t>
  </si>
  <si>
    <t>DIČ:</t>
  </si>
  <si>
    <t>Uchazeč:</t>
  </si>
  <si>
    <t>Vyplň údaj</t>
  </si>
  <si>
    <t>Projektant:</t>
  </si>
  <si>
    <t>BPO s.r.o.Ostrov</t>
  </si>
  <si>
    <t>True</t>
  </si>
  <si>
    <t>Zpracovatel:</t>
  </si>
  <si>
    <t>Neubauerová Soňa, SK-Projekt Ostrov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</si>
  <si>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</si>
  <si>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</si>
  <si>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</si>
  <si>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</si>
  <si>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</si>
  <si>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</si>
  <si>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</si>
  <si>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</si>
  <si>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</si>
  <si>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</si>
  <si>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</si>
  <si>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</si>
  <si>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</si>
  <si>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</si>
  <si>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</si>
  <si>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</si>
  <si>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</si>
  <si>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</si>
  <si>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</si>
  <si>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</si>
  <si>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</si>
  <si>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</si>
  <si>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</si>
  <si>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</si>
  <si>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</si>
  <si>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</si>
  <si>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</si>
  <si>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</si>
  <si>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</si>
  <si>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</si>
  <si>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</si>
  <si>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</si>
  <si>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</si>
  <si>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</si>
  <si>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</si>
  <si>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</si>
  <si>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</si>
  <si>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</si>
  <si>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</si>
  <si>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</si>
  <si>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</si>
  <si>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dopravní část</t>
  </si>
  <si>
    <t>STA</t>
  </si>
  <si>
    <t>1</t>
  </si>
  <si>
    <t>{5fc05487-b443-478e-a3f3-5c8206a2aa47}</t>
  </si>
  <si>
    <t>2</t>
  </si>
  <si>
    <t>02</t>
  </si>
  <si>
    <t>odvodnění</t>
  </si>
  <si>
    <t>{3d383d9e-9898-42ac-adc4-63937cd7cc5f}</t>
  </si>
  <si>
    <t>03</t>
  </si>
  <si>
    <t>veřejné osvětlení</t>
  </si>
  <si>
    <t>{491cb376-835b-4a4c-b3d2-24b6b84fa51b}</t>
  </si>
  <si>
    <t>04</t>
  </si>
  <si>
    <t>vedlejší náklady</t>
  </si>
  <si>
    <t>{62dc7a09-66cb-4bfc-b545-8c37ee587e3b}</t>
  </si>
  <si>
    <t>KRYCÍ LIST SOUPISU PRACÍ</t>
  </si>
  <si>
    <t>Objekt:</t>
  </si>
  <si>
    <t>01 - dopravní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</si>
  <si>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</si>
  <si>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</si>
  <si>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</si>
  <si>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</si>
  <si>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</si>
  <si>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</si>
  <si>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</si>
  <si>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</si>
  <si>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21 - Úprava podloží a základové spáry</t>
  </si>
  <si>
    <t xml:space="preserve">    3 - Svislé a kompletní konstrukce</t>
  </si>
  <si>
    <t xml:space="preserve">    5-1 - Parkoviště</t>
  </si>
  <si>
    <t xml:space="preserve">    5-2 - Asfaltová vozovka</t>
  </si>
  <si>
    <t xml:space="preserve">    5-3 - Cyklostezka</t>
  </si>
  <si>
    <t xml:space="preserve">    5-4 - Chodník</t>
  </si>
  <si>
    <t xml:space="preserve">    5-5 - Sanace podloží</t>
  </si>
  <si>
    <t xml:space="preserve">    89 - Ostatní konstrukce</t>
  </si>
  <si>
    <t xml:space="preserve">    91 - Doplňující konstrukce a práce pozemních komunikací, letišť a ploch</t>
  </si>
  <si>
    <t xml:space="preserve">    96 - Bourání konstrukcí</t>
  </si>
  <si>
    <t xml:space="preserve">    99 - Přesun hmot a manipulace se sutí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</si>
  <si>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</si>
  <si>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</si>
  <si>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</si>
  <si>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</si>
  <si>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</si>
  <si>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</si>
  <si>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</si>
  <si>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</si>
  <si>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</si>
  <si>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</si>
  <si>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</si>
  <si>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</si>
  <si>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</si>
  <si>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</si>
  <si>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</si>
  <si>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</si>
  <si>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</si>
  <si>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</si>
  <si>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122202202</t>
  </si>
  <si>
    <t>Odkopávky a prokopávky nezapažené pro silnice objemu do 1000 m3 v hornině tř. 3</t>
  </si>
  <si>
    <t>m3</t>
  </si>
  <si>
    <t>CS ÚRS 2019 01</t>
  </si>
  <si>
    <t>4</t>
  </si>
  <si>
    <t>752646439</t>
  </si>
  <si>
    <t>VV</t>
  </si>
  <si>
    <t>výměra dle specifikace prací</t>
  </si>
  <si>
    <t>výkop pro nové plochy</t>
  </si>
  <si>
    <t>850</t>
  </si>
  <si>
    <t>výkop pro sanaci</t>
  </si>
  <si>
    <t>300</t>
  </si>
  <si>
    <t>Součet</t>
  </si>
  <si>
    <t>122202209</t>
  </si>
  <si>
    <t>Příplatek k odkopávkám a prokopávkám pro silnice v hornině tř. 3 za lepivost</t>
  </si>
  <si>
    <t>1138672040</t>
  </si>
  <si>
    <t>1150*0,50</t>
  </si>
  <si>
    <t>3</t>
  </si>
  <si>
    <t>120001101</t>
  </si>
  <si>
    <t>Příplatek za ztížení odkopávky nebo prokkopávky v blízkosti inženýrských sítí</t>
  </si>
  <si>
    <t>-1057277797</t>
  </si>
  <si>
    <t>odhad</t>
  </si>
  <si>
    <t>115</t>
  </si>
  <si>
    <t>132201101</t>
  </si>
  <si>
    <t>Hloubení rýh š do 600 mm v hornině tř. 3 objemu do 100 m3</t>
  </si>
  <si>
    <t>1976480740</t>
  </si>
  <si>
    <t>výkop pro trativody</t>
  </si>
  <si>
    <t>0,30*0,30*360+0,60</t>
  </si>
  <si>
    <t>5</t>
  </si>
  <si>
    <t>132201109</t>
  </si>
  <si>
    <t>Příplatek za lepivost k hloubení rýh š do 600 mm v hornině tř. 3</t>
  </si>
  <si>
    <t>-755366263</t>
  </si>
  <si>
    <t>33*0,50</t>
  </si>
  <si>
    <t>6</t>
  </si>
  <si>
    <t>171101131</t>
  </si>
  <si>
    <t>Uložení sypaniny z hornin nesoudržných a soudržných střídavě do násypů zhutněných</t>
  </si>
  <si>
    <t>-783052574</t>
  </si>
  <si>
    <t>použije se zemina z výkopů</t>
  </si>
  <si>
    <t>340</t>
  </si>
  <si>
    <t>7</t>
  </si>
  <si>
    <t>174101101</t>
  </si>
  <si>
    <t>Zásyp jam, šachet rýh nebo kolem objektů sypaninou se zhutněním</t>
  </si>
  <si>
    <t>-1006915619</t>
  </si>
  <si>
    <t>zásyp rušených šachet</t>
  </si>
  <si>
    <t>po odstranění vrchní části vč.poklopu</t>
  </si>
  <si>
    <t>20</t>
  </si>
  <si>
    <t>8</t>
  </si>
  <si>
    <t>162701105</t>
  </si>
  <si>
    <t>Vodorovné přemístění do 10000 m výkopku/sypaniny z horniny tř. 1 až 4</t>
  </si>
  <si>
    <t>-447249820</t>
  </si>
  <si>
    <t>výkopy</t>
  </si>
  <si>
    <t>850+300+33</t>
  </si>
  <si>
    <t>méně násypy a zásypy</t>
  </si>
  <si>
    <t>-340-20</t>
  </si>
  <si>
    <t>9</t>
  </si>
  <si>
    <t>171201201</t>
  </si>
  <si>
    <t>Uložení sypaniny na skládky</t>
  </si>
  <si>
    <t>519461647</t>
  </si>
  <si>
    <t>10</t>
  </si>
  <si>
    <t>17120121R</t>
  </si>
  <si>
    <t>Poplatek za uložení stavebního odpadu - zeminy a kameniva na skládce</t>
  </si>
  <si>
    <t>t</t>
  </si>
  <si>
    <t>-1839314287</t>
  </si>
  <si>
    <t>823*1,7</t>
  </si>
  <si>
    <t>11</t>
  </si>
  <si>
    <t>181951102</t>
  </si>
  <si>
    <t>Úprava pláně v hornině tř. 1 až 4 se zhutněním</t>
  </si>
  <si>
    <t>m2</t>
  </si>
  <si>
    <t>1414953449</t>
  </si>
  <si>
    <t>pod zpevnění</t>
  </si>
  <si>
    <t>1795+190+1120+455+6</t>
  </si>
  <si>
    <t>12</t>
  </si>
  <si>
    <t>181951101</t>
  </si>
  <si>
    <t>Úprava pláně v hornině tř. 1 až 4 bez zhutnění</t>
  </si>
  <si>
    <t>-1087770213</t>
  </si>
  <si>
    <t>pod ohumusování</t>
  </si>
  <si>
    <t>750</t>
  </si>
  <si>
    <t>13</t>
  </si>
  <si>
    <t>181301111</t>
  </si>
  <si>
    <t>Rozprostření ornice tl vrstvy do 100 mm pl přes 500 m2 v rovině nebo ve svahu do 1:5</t>
  </si>
  <si>
    <t>148480835</t>
  </si>
  <si>
    <t>14</t>
  </si>
  <si>
    <t>M</t>
  </si>
  <si>
    <t>10364101</t>
  </si>
  <si>
    <t xml:space="preserve">zemina pro terénní úpravy -  ornice</t>
  </si>
  <si>
    <t>833089536</t>
  </si>
  <si>
    <t>750*0,10*1,5</t>
  </si>
  <si>
    <t>181411121</t>
  </si>
  <si>
    <t>Založení lučního trávníku výsevem plochy do 1000 m2 v rovině a ve svahu do 1:5</t>
  </si>
  <si>
    <t>-1575653687</t>
  </si>
  <si>
    <t>16</t>
  </si>
  <si>
    <t>00572100</t>
  </si>
  <si>
    <t>osivo jetelotráva intenzivní víceletá</t>
  </si>
  <si>
    <t>kg</t>
  </si>
  <si>
    <t>-189111571</t>
  </si>
  <si>
    <t>750*0,05*1,03</t>
  </si>
  <si>
    <t>Zemní práce - přípravné a přidružené práce</t>
  </si>
  <si>
    <t>17</t>
  </si>
  <si>
    <t>113107242</t>
  </si>
  <si>
    <t>Odstranění krytu živičného tl 100 mm strojně pl přes 200 m2</t>
  </si>
  <si>
    <t>635648893</t>
  </si>
  <si>
    <t>490</t>
  </si>
  <si>
    <t>18</t>
  </si>
  <si>
    <t>113154222</t>
  </si>
  <si>
    <t>Frézování živičného krytu tl 40 mm pruh š 1 m pl do 1000 m2 bez překážek v trase</t>
  </si>
  <si>
    <t>-1323022945</t>
  </si>
  <si>
    <t>630</t>
  </si>
  <si>
    <t>19</t>
  </si>
  <si>
    <t>997221551</t>
  </si>
  <si>
    <t>Vodorovná doprava suti ze sypkých materiálů do 1 km</t>
  </si>
  <si>
    <t>673002762</t>
  </si>
  <si>
    <t>vybouraný asfalt</t>
  </si>
  <si>
    <t>173</t>
  </si>
  <si>
    <t>997221559</t>
  </si>
  <si>
    <t>Příplatek za každý další 1 km u vodorovné dopravy suti ze sypkých materiálů</t>
  </si>
  <si>
    <t>-1719586099</t>
  </si>
  <si>
    <t>celkem 10km</t>
  </si>
  <si>
    <t>173*9</t>
  </si>
  <si>
    <t>99722184R</t>
  </si>
  <si>
    <t>Poplatek za uložení na skládce (skládkovné) odpadu asfaltového bez dehtu kód odpadu 170 302</t>
  </si>
  <si>
    <t>1856947423</t>
  </si>
  <si>
    <t>Úprava podloží a základové spáry</t>
  </si>
  <si>
    <t>22</t>
  </si>
  <si>
    <t>212752213</t>
  </si>
  <si>
    <t>Trativod z drenážních trubek plastových flexibilních D do 160 mm včetně lože a obsypu štěrkem do 0,15m3/m otevřený výkop</t>
  </si>
  <si>
    <t>m</t>
  </si>
  <si>
    <t>-1286999929</t>
  </si>
  <si>
    <t>360</t>
  </si>
  <si>
    <t>Svislé a kompletní konstrukce</t>
  </si>
  <si>
    <t>23</t>
  </si>
  <si>
    <t>3889952R1</t>
  </si>
  <si>
    <t>Chránička kabelů dělená vnější pr.110mm (např.Kopohalf) - osazení + dodávka</t>
  </si>
  <si>
    <t>1691204131</t>
  </si>
  <si>
    <t>5-1</t>
  </si>
  <si>
    <t>Parkoviště</t>
  </si>
  <si>
    <t>24</t>
  </si>
  <si>
    <t>564861111</t>
  </si>
  <si>
    <t>Podklad ze štěrkodrtě ŠD tl 200 mm</t>
  </si>
  <si>
    <t>189425808</t>
  </si>
  <si>
    <t>konstrukce parkoviště</t>
  </si>
  <si>
    <t>1795</t>
  </si>
  <si>
    <t>25</t>
  </si>
  <si>
    <t>564962111</t>
  </si>
  <si>
    <t>Podklad z mechanicky zpevněného kameniva MZK tl 200 mm</t>
  </si>
  <si>
    <t>-1828498892</t>
  </si>
  <si>
    <t>26</t>
  </si>
  <si>
    <t>596212213</t>
  </si>
  <si>
    <t>Kladení zámkové dlažby pozemních komunikací tl 80 mm skupiny A pl přes 300 m2 do lože</t>
  </si>
  <si>
    <t>1645067766</t>
  </si>
  <si>
    <t>27</t>
  </si>
  <si>
    <t>59245030</t>
  </si>
  <si>
    <t>dlažba skladebná betonová tl.80mm přírodní</t>
  </si>
  <si>
    <t>1357293307</t>
  </si>
  <si>
    <t>mimo oddělující pruhy barevné</t>
  </si>
  <si>
    <t>(1795-145)*1,01+0,50</t>
  </si>
  <si>
    <t>ztratné 1%</t>
  </si>
  <si>
    <t>28</t>
  </si>
  <si>
    <t>59245004</t>
  </si>
  <si>
    <t>dlažba skladebná betonová tl.80mm barevná</t>
  </si>
  <si>
    <t>-630208671</t>
  </si>
  <si>
    <t>oddělující parkovací pruhy a označení invalidé</t>
  </si>
  <si>
    <t>145*1,01+0,55</t>
  </si>
  <si>
    <t>5-2</t>
  </si>
  <si>
    <t>Asfaltová vozovka</t>
  </si>
  <si>
    <t>29</t>
  </si>
  <si>
    <t>-2060157015</t>
  </si>
  <si>
    <t>konstrukce vozovky</t>
  </si>
  <si>
    <t>190</t>
  </si>
  <si>
    <t>30</t>
  </si>
  <si>
    <t>564952111</t>
  </si>
  <si>
    <t>Podklad z mechanicky zpevněného kameniva MZK tl 150 mm</t>
  </si>
  <si>
    <t>747504236</t>
  </si>
  <si>
    <t>31</t>
  </si>
  <si>
    <t>573111113</t>
  </si>
  <si>
    <t>Postřik živičný infiltrační s posypem z asfaltu množství 1,5 kg/m2</t>
  </si>
  <si>
    <t>615600034</t>
  </si>
  <si>
    <t>32</t>
  </si>
  <si>
    <t>565165111</t>
  </si>
  <si>
    <t>Asfaltový beton vrstva podkladní ACP 16 (obalované kamenivo OKS) tl 80 mm š do 3 m</t>
  </si>
  <si>
    <t>-179939632</t>
  </si>
  <si>
    <t>33</t>
  </si>
  <si>
    <t>573231108</t>
  </si>
  <si>
    <t>Postřik živičný spojovací ze silniční emulze v množství 0,50 kg/m2</t>
  </si>
  <si>
    <t>-1993302062</t>
  </si>
  <si>
    <t>vč.napojení</t>
  </si>
  <si>
    <t>380</t>
  </si>
  <si>
    <t>34</t>
  </si>
  <si>
    <t>577134111</t>
  </si>
  <si>
    <t>Asfaltový beton vrstva obrusná ACO 11 (ABS) tř. I tl 40 mm š do 3 m z nemodifikovaného asfaltu</t>
  </si>
  <si>
    <t>624011256</t>
  </si>
  <si>
    <t>5-3</t>
  </si>
  <si>
    <t>Cyklostezka</t>
  </si>
  <si>
    <t>35</t>
  </si>
  <si>
    <t>-1437699468</t>
  </si>
  <si>
    <t>konstrukce cyklostezky</t>
  </si>
  <si>
    <t>1120</t>
  </si>
  <si>
    <t>36</t>
  </si>
  <si>
    <t>1529524721</t>
  </si>
  <si>
    <t>37</t>
  </si>
  <si>
    <t>565135111</t>
  </si>
  <si>
    <t>Asfaltový beton vrstva podkladní ACP 16 (obalované kamenivo OKS) tl 50 mm š do 3 m</t>
  </si>
  <si>
    <t>1690779053</t>
  </si>
  <si>
    <t>38</t>
  </si>
  <si>
    <t>-409783029</t>
  </si>
  <si>
    <t>39</t>
  </si>
  <si>
    <t>577143111</t>
  </si>
  <si>
    <t>Asfaltový beton vrstva obrusná ACO 8 (ABJ) tl 50 mm š do 3 m z nemodifikovaného asfaltu</t>
  </si>
  <si>
    <t>-1627570044</t>
  </si>
  <si>
    <t>5-4</t>
  </si>
  <si>
    <t>Chodník</t>
  </si>
  <si>
    <t>40</t>
  </si>
  <si>
    <t>564251111</t>
  </si>
  <si>
    <t>Podklad nebo podsyp ze štěrkopísku ŠP tl 150 mm</t>
  </si>
  <si>
    <t>457962920</t>
  </si>
  <si>
    <t>konstrukce chodníku</t>
  </si>
  <si>
    <t>455+6</t>
  </si>
  <si>
    <t>41</t>
  </si>
  <si>
    <t>596211113</t>
  </si>
  <si>
    <t>Kladení zámkové dlažby komunikací pro pěší tl 60 mm skupiny A pl přes 300 m2 do lože</t>
  </si>
  <si>
    <t>-28451651</t>
  </si>
  <si>
    <t>42</t>
  </si>
  <si>
    <t>59245018</t>
  </si>
  <si>
    <t>dlažba skladebná betonová 200x100x60mm přírodní</t>
  </si>
  <si>
    <t>-1201898657</t>
  </si>
  <si>
    <t>455*1,01+0,45</t>
  </si>
  <si>
    <t>43</t>
  </si>
  <si>
    <t>59245006</t>
  </si>
  <si>
    <t>dlažba skladebná betonová pro nevidomé 200x100x60mm barevná</t>
  </si>
  <si>
    <t>-120573879</t>
  </si>
  <si>
    <t>5-5</t>
  </si>
  <si>
    <t>Sanace podloží</t>
  </si>
  <si>
    <t>44</t>
  </si>
  <si>
    <t>-20471357</t>
  </si>
  <si>
    <t>pro sanaci</t>
  </si>
  <si>
    <t>1990</t>
  </si>
  <si>
    <t>89</t>
  </si>
  <si>
    <t>Ostatní konstrukce</t>
  </si>
  <si>
    <t>45</t>
  </si>
  <si>
    <t>8900000R1</t>
  </si>
  <si>
    <t>Montáž a dodávka uliční vpusti z betonových skruží vč.pojížděné mříže D400 vč.potřebných zemních prací</t>
  </si>
  <si>
    <t>kus</t>
  </si>
  <si>
    <t>1521950571</t>
  </si>
  <si>
    <t>46</t>
  </si>
  <si>
    <t>8900000R3</t>
  </si>
  <si>
    <t>Montáž a dodávka ekologické sorpční vpusti vč.pojížděné mříže D400 vč.potřebných zemních prací</t>
  </si>
  <si>
    <t>-2110766084</t>
  </si>
  <si>
    <t>např. SOL-2</t>
  </si>
  <si>
    <t>47</t>
  </si>
  <si>
    <t>8900000R2</t>
  </si>
  <si>
    <t>Přípojka kanalizace k uliční vpusti - montáž + dodávka (potrubí DN 150) vč.potřebných zemních prací (vč.podsypů a obsypů), vč.napojení na kanalizaci</t>
  </si>
  <si>
    <t>-810860658</t>
  </si>
  <si>
    <t>výměra dle TZ</t>
  </si>
  <si>
    <t>95</t>
  </si>
  <si>
    <t>48</t>
  </si>
  <si>
    <t>8900000R4</t>
  </si>
  <si>
    <t>Zrušení stávajících betonových kanalizačních šachet - ubourání vrchní časti vč.poklopu, vč.odvozu na placenou skládku</t>
  </si>
  <si>
    <t>1021382240</t>
  </si>
  <si>
    <t>91</t>
  </si>
  <si>
    <t>Doplňující konstrukce a práce pozemních komunikací, letišť a ploch</t>
  </si>
  <si>
    <t>49</t>
  </si>
  <si>
    <t>914111111</t>
  </si>
  <si>
    <t>Montáž svislé dopravní značky do velikosti 1 m2 objímkami na sloupek nebo konzolu</t>
  </si>
  <si>
    <t>163492731</t>
  </si>
  <si>
    <t>značka IP6, IP11, IP12 vč.podtabulek</t>
  </si>
  <si>
    <t>50</t>
  </si>
  <si>
    <t>404000001</t>
  </si>
  <si>
    <t xml:space="preserve">Svislá dopravní značka IP11, IP12  - dodávka vč.dopravy</t>
  </si>
  <si>
    <t>-174381652</t>
  </si>
  <si>
    <t>51</t>
  </si>
  <si>
    <t>404000002</t>
  </si>
  <si>
    <t>Podtabulka E 8d - dodávka vč.dopravy</t>
  </si>
  <si>
    <t>-2085041424</t>
  </si>
  <si>
    <t>52</t>
  </si>
  <si>
    <t>914511112</t>
  </si>
  <si>
    <t>Montáž sloupku dopravních značek délky do 3,5 m s betonovým základem a patkou</t>
  </si>
  <si>
    <t>986828382</t>
  </si>
  <si>
    <t>53</t>
  </si>
  <si>
    <t>40445225</t>
  </si>
  <si>
    <t>sloupek Zn pro dopravní značku D 60mm v 3,5m</t>
  </si>
  <si>
    <t>1078737974</t>
  </si>
  <si>
    <t>54</t>
  </si>
  <si>
    <t>915211122</t>
  </si>
  <si>
    <t>Vodorovné dopravní značení dělící čáry přerušované š 125 mm retroreflexní bílý plast</t>
  </si>
  <si>
    <t>-1721301253</t>
  </si>
  <si>
    <t>55</t>
  </si>
  <si>
    <t>915221112</t>
  </si>
  <si>
    <t>Vodorovné dopravní značení vodící čáry souvislé š 250 mm retroreflexní bílý plast</t>
  </si>
  <si>
    <t>819441623</t>
  </si>
  <si>
    <t>56</t>
  </si>
  <si>
    <t>915221122</t>
  </si>
  <si>
    <t>Vodorovné dopravní značení vodící čáry přerušované š 250 mm retroreflexní bílý plast</t>
  </si>
  <si>
    <t>-37735199</t>
  </si>
  <si>
    <t>57</t>
  </si>
  <si>
    <t>915611111</t>
  </si>
  <si>
    <t>Předznačení vodorovného liniového značení</t>
  </si>
  <si>
    <t>-1022202454</t>
  </si>
  <si>
    <t>350*3</t>
  </si>
  <si>
    <t>58</t>
  </si>
  <si>
    <t>916131213</t>
  </si>
  <si>
    <t>Osazení silničního obrubníku betonového stojatého s boční opěrou do lože z betonu prostého</t>
  </si>
  <si>
    <t>331576001</t>
  </si>
  <si>
    <t>775+0,8*12</t>
  </si>
  <si>
    <t>59</t>
  </si>
  <si>
    <t>59217034</t>
  </si>
  <si>
    <t>obrubník betonový silniční 1000x150x300mm</t>
  </si>
  <si>
    <t>345853802</t>
  </si>
  <si>
    <t>785*1,01+0,15</t>
  </si>
  <si>
    <t>60</t>
  </si>
  <si>
    <t>5930000R1</t>
  </si>
  <si>
    <t>Příplatek za obloukový obrubník silniční</t>
  </si>
  <si>
    <t>1640054589</t>
  </si>
  <si>
    <t>61</t>
  </si>
  <si>
    <t>916231213</t>
  </si>
  <si>
    <t>Osazení chodníkového obrubníku betonového stojatého s boční opěrou do lože z betonu prostého</t>
  </si>
  <si>
    <t>-369630548</t>
  </si>
  <si>
    <t>585+0,8*2+350+0,8*2</t>
  </si>
  <si>
    <t>62</t>
  </si>
  <si>
    <t>59217036</t>
  </si>
  <si>
    <t>obrubník betonový parkový přírodní 500x80x250mm</t>
  </si>
  <si>
    <t>1946278624</t>
  </si>
  <si>
    <t>586,8*1,01+0,33</t>
  </si>
  <si>
    <t>63</t>
  </si>
  <si>
    <t>59217037</t>
  </si>
  <si>
    <t>obrubník betonový parkový přírodní 500x50x200mm</t>
  </si>
  <si>
    <t>180987542</t>
  </si>
  <si>
    <t>351,6*1,01+0,88</t>
  </si>
  <si>
    <t>64</t>
  </si>
  <si>
    <t>5930000R2</t>
  </si>
  <si>
    <t>Příplatek za obloukový obrubník záhonový</t>
  </si>
  <si>
    <t>259004505</t>
  </si>
  <si>
    <t>65</t>
  </si>
  <si>
    <t>919726202</t>
  </si>
  <si>
    <t>Geotextilie pro vyztužení, separaci a filtraci tkaná z PP podélná pevnost v tahu do 50 kN/m</t>
  </si>
  <si>
    <t>106300598</t>
  </si>
  <si>
    <t>66</t>
  </si>
  <si>
    <t>919735112</t>
  </si>
  <si>
    <t>Řezání stávajícího živičného krytu hl do 100 mm</t>
  </si>
  <si>
    <t>65266458</t>
  </si>
  <si>
    <t>67</t>
  </si>
  <si>
    <t>919732221</t>
  </si>
  <si>
    <t>Styčná spára napojení nového živičného povrchu na stávající za tepla š 15 mm hl 25 mm bez prořezání</t>
  </si>
  <si>
    <t>891326522</t>
  </si>
  <si>
    <t>96</t>
  </si>
  <si>
    <t>Bourání konstrukcí</t>
  </si>
  <si>
    <t>68</t>
  </si>
  <si>
    <t>962042321</t>
  </si>
  <si>
    <t>Bourání zdiva nadzákladového z betonu prostého přes 1 m3</t>
  </si>
  <si>
    <t>140887730</t>
  </si>
  <si>
    <t>betonová zídka</t>
  </si>
  <si>
    <t>100</t>
  </si>
  <si>
    <t>99</t>
  </si>
  <si>
    <t>Přesun hmot a manipulace se sutí</t>
  </si>
  <si>
    <t>69</t>
  </si>
  <si>
    <t>997013501</t>
  </si>
  <si>
    <t>Odvoz suti a vybouraných hmot na skládku nebo meziskládku do 1 km se složením</t>
  </si>
  <si>
    <t>1161384602</t>
  </si>
  <si>
    <t>vybouraná betonová zídka</t>
  </si>
  <si>
    <t>220</t>
  </si>
  <si>
    <t>70</t>
  </si>
  <si>
    <t>997013509</t>
  </si>
  <si>
    <t>Příplatek k odvozu suti a vybouraných hmot na skládku za každý další 1 km přes 1 km</t>
  </si>
  <si>
    <t>991308695</t>
  </si>
  <si>
    <t>220*9</t>
  </si>
  <si>
    <t>71</t>
  </si>
  <si>
    <t>99701380R</t>
  </si>
  <si>
    <t>Poplatek za uložení na skládce (skládkovné) stavebního odpadu betonového kód odpadu 170 101</t>
  </si>
  <si>
    <t>1046611884</t>
  </si>
  <si>
    <t>72</t>
  </si>
  <si>
    <t>998223011</t>
  </si>
  <si>
    <t>Přesun hmot pro pozemní komunikace s krytem dlážděným</t>
  </si>
  <si>
    <t>1833177750</t>
  </si>
  <si>
    <t>02 - odvodnění</t>
  </si>
  <si>
    <t xml:space="preserve">    45 - Podkladní a vedlejší konstrukce kromě vozovek a železničního svršku</t>
  </si>
  <si>
    <t xml:space="preserve">    5 - Komunikace pozemní</t>
  </si>
  <si>
    <t xml:space="preserve">    87 - Potrubí z trub plastických a skleněných</t>
  </si>
  <si>
    <t>119001405</t>
  </si>
  <si>
    <t>Dočasné zajištění potrubí DN do 200 mm</t>
  </si>
  <si>
    <t>-323859619</t>
  </si>
  <si>
    <t>1,0*3</t>
  </si>
  <si>
    <t>119001406</t>
  </si>
  <si>
    <t>Dočasné zajištění potrubí DN do 500 mm</t>
  </si>
  <si>
    <t>1330537242</t>
  </si>
  <si>
    <t>119001407</t>
  </si>
  <si>
    <t>Dočasné zajištění potrubí DN do 700 mm</t>
  </si>
  <si>
    <t>-1940319446</t>
  </si>
  <si>
    <t>119001421</t>
  </si>
  <si>
    <t>Dočasné zajištění kabelů a kabelových tratí ze 3 volně ložených kabelů</t>
  </si>
  <si>
    <t>1799356304</t>
  </si>
  <si>
    <t>1,0*7</t>
  </si>
  <si>
    <t>130001101</t>
  </si>
  <si>
    <t>Příplatek za ztížení vykopávky v blízkosti podzemního vedení</t>
  </si>
  <si>
    <t>13207754</t>
  </si>
  <si>
    <t>1,0*1,0*1,0*14</t>
  </si>
  <si>
    <t>132201202</t>
  </si>
  <si>
    <t>Hloubení rýh š do 2000 mm v hornině tř. 3 objemu do 1000 m3</t>
  </si>
  <si>
    <t>-240323398</t>
  </si>
  <si>
    <t>50% zatřídění</t>
  </si>
  <si>
    <t>po výkopu pro kufr parkoviště</t>
  </si>
  <si>
    <t>1,0*1,90*532*0,50</t>
  </si>
  <si>
    <t>-1,0*0,50*350*0,50</t>
  </si>
  <si>
    <t>rozříření v místě šachet</t>
  </si>
  <si>
    <t>4*13*0,50</t>
  </si>
  <si>
    <t>rozšíření v místě vsaku vč.drenáže</t>
  </si>
  <si>
    <t>(3,0-1,0)*1,90*28*0,50</t>
  </si>
  <si>
    <t>0,30*0,2*28*0,50</t>
  </si>
  <si>
    <t>odpočet překopu přes Jáchymovskou ulici</t>
  </si>
  <si>
    <t>(-1,0*0,34*12+0,20)*0,50</t>
  </si>
  <si>
    <t>132201209</t>
  </si>
  <si>
    <t>Příplatek za lepivost k hloubení rýh š do 2000 mm v hornině tř. 3</t>
  </si>
  <si>
    <t>375165597</t>
  </si>
  <si>
    <t>50%</t>
  </si>
  <si>
    <t>496*0,50</t>
  </si>
  <si>
    <t>132301202</t>
  </si>
  <si>
    <t>Hloubení rýh š do 2000 mm v hornině tř. 4 objemu do 1000 m3</t>
  </si>
  <si>
    <t>-219736180</t>
  </si>
  <si>
    <t>992*0,50</t>
  </si>
  <si>
    <t>132301209</t>
  </si>
  <si>
    <t>Příplatek za lepivost k hloubení rýh š do 2000 mm v hornině tř. 4</t>
  </si>
  <si>
    <t>1852471454</t>
  </si>
  <si>
    <t>161101101</t>
  </si>
  <si>
    <t>Svislé přemístění výkopku z horniny tř. 1 až 4 hl výkopu do 2,5 m</t>
  </si>
  <si>
    <t>1052018889</t>
  </si>
  <si>
    <t>100% z důvodu zapažení</t>
  </si>
  <si>
    <t>992</t>
  </si>
  <si>
    <t>151101101</t>
  </si>
  <si>
    <t>Zřízení příložného pažení a rozepření stěn rýh hl do 2 m</t>
  </si>
  <si>
    <t>40030108</t>
  </si>
  <si>
    <t>1,9*2*532-0,5*2*350+0,4</t>
  </si>
  <si>
    <t>151101111</t>
  </si>
  <si>
    <t>Odstranění příložného pažení a rozepření stěn rýh hl do 2 m</t>
  </si>
  <si>
    <t>-1439426633</t>
  </si>
  <si>
    <t>175151101</t>
  </si>
  <si>
    <t>Obsypání potrubí strojně sypaninou bez prohození, uloženou do 3 m</t>
  </si>
  <si>
    <t>-1604667106</t>
  </si>
  <si>
    <t>obsyp potrubí pískem</t>
  </si>
  <si>
    <t>1,0*0,64*504</t>
  </si>
  <si>
    <t>-3,14*0,165*0,165*504</t>
  </si>
  <si>
    <t>58333625</t>
  </si>
  <si>
    <t>kamenivo těžené hrubé (pro obsyp potrubí)</t>
  </si>
  <si>
    <t>-856257905</t>
  </si>
  <si>
    <t>280*1,2*1,7</t>
  </si>
  <si>
    <t>na zhutnění 20%</t>
  </si>
  <si>
    <t>-1419156553</t>
  </si>
  <si>
    <t>zpětný zásyp</t>
  </si>
  <si>
    <t>výkop</t>
  </si>
  <si>
    <t>méně objem podsypu, obsypu,</t>
  </si>
  <si>
    <t>šachet a vsaku</t>
  </si>
  <si>
    <t>-76-323-21-2,4*1,2*21,60-1,68-0,11</t>
  </si>
  <si>
    <t>-366192006</t>
  </si>
  <si>
    <t>přebytečná zemina</t>
  </si>
  <si>
    <t>992-508</t>
  </si>
  <si>
    <t>1430990865</t>
  </si>
  <si>
    <t>709166434</t>
  </si>
  <si>
    <t>484*1,7</t>
  </si>
  <si>
    <t>1528562805</t>
  </si>
  <si>
    <t>travnaté plochy po dokončení</t>
  </si>
  <si>
    <t>1,0*140+3,0*30</t>
  </si>
  <si>
    <t>1521597660</t>
  </si>
  <si>
    <t>230*0,05*1,03</t>
  </si>
  <si>
    <t>162301101</t>
  </si>
  <si>
    <t>Vodorovné přemístění do 500 m výkopku/sypaniny z horniny tř. 1 až 4</t>
  </si>
  <si>
    <t>-1885986966</t>
  </si>
  <si>
    <t>přemístění materiálu pro podsypy a obsypy</t>
  </si>
  <si>
    <t>po stavbě k místu upotřebení</t>
  </si>
  <si>
    <t>náhrada přesunu hmot dle 827-1</t>
  </si>
  <si>
    <t>dle ÚRS Praha</t>
  </si>
  <si>
    <t>76+280</t>
  </si>
  <si>
    <t>113107422</t>
  </si>
  <si>
    <t>Odstranění podkladu z kameniva drceného tl 200 mm při překopech strojně pl do 15 m2</t>
  </si>
  <si>
    <t>866080117</t>
  </si>
  <si>
    <t>překop přes Jáchymovskou ulici</t>
  </si>
  <si>
    <t>113107442</t>
  </si>
  <si>
    <t>Odstranění podkladu živičných tl 100 mm při překopech strojně pl do 15 m2</t>
  </si>
  <si>
    <t>1408105183</t>
  </si>
  <si>
    <t>113107441</t>
  </si>
  <si>
    <t>Odstranění krytu živičných tl 50 mm při překopech strojně pl do 15 m2</t>
  </si>
  <si>
    <t>-609658827</t>
  </si>
  <si>
    <t xml:space="preserve">ABS 40 + ABVH 50mm </t>
  </si>
  <si>
    <t>vč.rozšíření 300mm na každou stranu</t>
  </si>
  <si>
    <t>(1,0+0,3*2)*12*2</t>
  </si>
  <si>
    <t>-199210160</t>
  </si>
  <si>
    <t>vybouraný asfalt vč.podkladu</t>
  </si>
  <si>
    <t>9,9</t>
  </si>
  <si>
    <t>-285534496</t>
  </si>
  <si>
    <t>9,90*9</t>
  </si>
  <si>
    <t>-995544094</t>
  </si>
  <si>
    <t>99722185R</t>
  </si>
  <si>
    <t>Poplatek za uložení na skládce (skládkovné) zeminy a kameniva kód odpadu 170 504</t>
  </si>
  <si>
    <t>-1670244845</t>
  </si>
  <si>
    <t>3,5</t>
  </si>
  <si>
    <t>Trativod z drenážních trubek plastových flexibilních D do 150 mm včetně lože a obsypu otevřený výkop</t>
  </si>
  <si>
    <t>1172627056</t>
  </si>
  <si>
    <t>pod retencí</t>
  </si>
  <si>
    <t>Podkladní a vedlejší konstrukce kromě vozovek a železničního svršku</t>
  </si>
  <si>
    <t>451572111</t>
  </si>
  <si>
    <t>Lože pod potrubí otevřený výkop z kameniva drobného těženého</t>
  </si>
  <si>
    <t>-1533503715</t>
  </si>
  <si>
    <t>pod potrubí</t>
  </si>
  <si>
    <t>1,0*0,15*504+0,40</t>
  </si>
  <si>
    <t>452112111</t>
  </si>
  <si>
    <t>Osazení betonových prstenců nebo rámů v do 100 mm</t>
  </si>
  <si>
    <t>1546859636</t>
  </si>
  <si>
    <t>pro RŠ</t>
  </si>
  <si>
    <t>3+4+4+7</t>
  </si>
  <si>
    <t>59224184</t>
  </si>
  <si>
    <t>prstenec šachtový vyrovnávací betonový 625x120x40mm</t>
  </si>
  <si>
    <t>1155634489</t>
  </si>
  <si>
    <t>59224185</t>
  </si>
  <si>
    <t>prstenec šachtový vyrovnávací betonový 625x120x60mm</t>
  </si>
  <si>
    <t>-1956743596</t>
  </si>
  <si>
    <t>59224176</t>
  </si>
  <si>
    <t>prstenec šachtový vyrovnávací betonový 625x120x80mm</t>
  </si>
  <si>
    <t>329053950</t>
  </si>
  <si>
    <t>59224187</t>
  </si>
  <si>
    <t>prstenec šachtový vyrovnávací betonový 625x120x100mm</t>
  </si>
  <si>
    <t>2059967154</t>
  </si>
  <si>
    <t>Komunikace pozemní</t>
  </si>
  <si>
    <t>564851113</t>
  </si>
  <si>
    <t>Podklad ze štěrkodrtě ŠD tl 170 mm</t>
  </si>
  <si>
    <t>1915643069</t>
  </si>
  <si>
    <t>obnova</t>
  </si>
  <si>
    <t>-2085041268</t>
  </si>
  <si>
    <t>577146111</t>
  </si>
  <si>
    <t>Asfaltový beton vrstva ložní ACL 22 (ABVH) tl 50 mm š do 3 m z nemodifikovaného asfaltu</t>
  </si>
  <si>
    <t>-75217722</t>
  </si>
  <si>
    <t>obnova vč.rozšíření 300mm na každou stranu</t>
  </si>
  <si>
    <t>(1,0+0,3*2)*12</t>
  </si>
  <si>
    <t>573041853</t>
  </si>
  <si>
    <t>87</t>
  </si>
  <si>
    <t>Potrubí z trub plastických a skleněných</t>
  </si>
  <si>
    <t>871370420</t>
  </si>
  <si>
    <t>Montáž kanalizačního potrubí korugovaného SN 12 z polypropylenu DN 300</t>
  </si>
  <si>
    <t>-1644863933</t>
  </si>
  <si>
    <t>286141331</t>
  </si>
  <si>
    <t>trubka kanalizační žebrovaná PP vnitřní průměr 300mm, SN 12, dl. 6m</t>
  </si>
  <si>
    <t>1839849196</t>
  </si>
  <si>
    <t>např. Ultra-Rib</t>
  </si>
  <si>
    <t>503,4*1,015+0,05</t>
  </si>
  <si>
    <t>877370440</t>
  </si>
  <si>
    <t>Montáž šachtových vložek na kanalizačním potrubí z PP trub korugovaných DN 300</t>
  </si>
  <si>
    <t>1991186014</t>
  </si>
  <si>
    <t>28617483</t>
  </si>
  <si>
    <t>vložka šachtová kanalizace PP korugované DN 300</t>
  </si>
  <si>
    <t>-391854476</t>
  </si>
  <si>
    <t>877310440</t>
  </si>
  <si>
    <t>Montáž šachtových vložek na kanalizačním potrubí z PP trub korugovaných DN 150</t>
  </si>
  <si>
    <t>645331836</t>
  </si>
  <si>
    <t>pro napojení přípojek k vpustím</t>
  </si>
  <si>
    <t>v šachtách</t>
  </si>
  <si>
    <t>28617480</t>
  </si>
  <si>
    <t>vložka šachtová kanalizace PP korugované DN 150</t>
  </si>
  <si>
    <t>511233442</t>
  </si>
  <si>
    <t>877370420</t>
  </si>
  <si>
    <t>Montáž odboček na kanalizačním potrubí z PP trub korugovaných DN 300</t>
  </si>
  <si>
    <t>-246457974</t>
  </si>
  <si>
    <t>odbočky 300/150 k vpustím</t>
  </si>
  <si>
    <t>28617362</t>
  </si>
  <si>
    <t>odbočka kanalizace PP korugované DN 300/150</t>
  </si>
  <si>
    <t>1203851558</t>
  </si>
  <si>
    <t>891375313</t>
  </si>
  <si>
    <t>Montáž koncových klapek PE-HD do hrdla PE nebo PVC potrubí DN 300</t>
  </si>
  <si>
    <t>-660209485</t>
  </si>
  <si>
    <t>pro výústní objekt</t>
  </si>
  <si>
    <t>4220000R1</t>
  </si>
  <si>
    <t>klapka zpětná koncová svislá na trubku DN300</t>
  </si>
  <si>
    <t>2020261235</t>
  </si>
  <si>
    <t>894411121</t>
  </si>
  <si>
    <t>Zřízení šachet kanalizačních z betonových dílců na potrubí DN nad 200 do 300 dno beton tř. C 25/30</t>
  </si>
  <si>
    <t>92417522</t>
  </si>
  <si>
    <t>59224168</t>
  </si>
  <si>
    <t>skruž betonová přechodová 62,5/100x60x12 cm, stupadla poplastovaná kapsová</t>
  </si>
  <si>
    <t>341516999</t>
  </si>
  <si>
    <t>592240751</t>
  </si>
  <si>
    <t>deska betonová zákrytová k ukončení šachet 1000/625x330 mm</t>
  </si>
  <si>
    <t>-1399970578</t>
  </si>
  <si>
    <t>59224050</t>
  </si>
  <si>
    <t>skruž pro kanalizační šachty se zabudovanými stupadly 100 x 25 x 12 cm</t>
  </si>
  <si>
    <t>-1318966174</t>
  </si>
  <si>
    <t>59224348</t>
  </si>
  <si>
    <t>těsnění elastomerové pro spojení šachetních dílů DN 1000</t>
  </si>
  <si>
    <t>-1469544922</t>
  </si>
  <si>
    <t>899104112</t>
  </si>
  <si>
    <t>Osazení poklopů litinových nebo ocelových včetně rámů pro třídu zatížení D400</t>
  </si>
  <si>
    <t>1298463493</t>
  </si>
  <si>
    <t>28661935</t>
  </si>
  <si>
    <t>poklop šachtový litinový dno DN 600 pro třídu zatížení D400</t>
  </si>
  <si>
    <t>897197772</t>
  </si>
  <si>
    <t>899722114</t>
  </si>
  <si>
    <t>Krytí potrubí z plastů výstražnou fólií z PVC 40 cm</t>
  </si>
  <si>
    <t>1513925055</t>
  </si>
  <si>
    <t>8990000R1</t>
  </si>
  <si>
    <t>Vyčištění potrubí po pokládce, provedení zkoušky těsnosti kanalizace vč.kanalizačních šachet, vč.zkoušky průchodnosti</t>
  </si>
  <si>
    <t>335828131</t>
  </si>
  <si>
    <t>89597222R</t>
  </si>
  <si>
    <t>Zasakovací box z PP s revizí pro retenci s regulací odtoku dvouřadová galerie objemu do 50 m3</t>
  </si>
  <si>
    <t>soubor</t>
  </si>
  <si>
    <t>-1459842833</t>
  </si>
  <si>
    <t>včetně vrstvy štěrku a geotextilie</t>
  </si>
  <si>
    <t>včetně šachty na vtoku a odtoku</t>
  </si>
  <si>
    <t>včetně vírového ventilu</t>
  </si>
  <si>
    <t>895972242</t>
  </si>
  <si>
    <t>Filtr pro dešťovou šachtu DN 200</t>
  </si>
  <si>
    <t>694228218</t>
  </si>
  <si>
    <t>8940000R1</t>
  </si>
  <si>
    <t>Výústní objekt - kamenný pohoz vč.obetonování ukončení potrubí do štěrkopísku</t>
  </si>
  <si>
    <t>kpl</t>
  </si>
  <si>
    <t>-127916143</t>
  </si>
  <si>
    <t>viz výkres č.7</t>
  </si>
  <si>
    <t>66933178</t>
  </si>
  <si>
    <t>12*2</t>
  </si>
  <si>
    <t>-1156622819</t>
  </si>
  <si>
    <t>998276101</t>
  </si>
  <si>
    <t>Přesun hmot pro trubní vedení z trub z plastických hmot otevřený výkop</t>
  </si>
  <si>
    <t>153472882</t>
  </si>
  <si>
    <t>poznámka 1</t>
  </si>
  <si>
    <t>Přesun hmot pro podsypy a obsypy potrubí nakoupeným materiálem je započten v položce 162301101</t>
  </si>
  <si>
    <t>-1019722652</t>
  </si>
  <si>
    <t>03 - veřejné osvětlení</t>
  </si>
  <si>
    <t>M - Práce a dodávky M</t>
  </si>
  <si>
    <t xml:space="preserve">    OSV - Veřejné osvětlení</t>
  </si>
  <si>
    <t>Práce a dodávky M</t>
  </si>
  <si>
    <t>OSV</t>
  </si>
  <si>
    <t>Veřejné osvětlení</t>
  </si>
  <si>
    <t>Přenos</t>
  </si>
  <si>
    <t>Veřejné osvětlení viz samostatný rozpočet a výkaz výměr</t>
  </si>
  <si>
    <t>936289923</t>
  </si>
  <si>
    <t>04 - vedlejší náklady</t>
  </si>
  <si>
    <t>VRN - Vedlejší rozpočtové náklady</t>
  </si>
  <si>
    <t>VRN</t>
  </si>
  <si>
    <t>Vedlejší rozpočtové náklady</t>
  </si>
  <si>
    <t>0300000R1</t>
  </si>
  <si>
    <t xml:space="preserve">Zařízení staveniště - vybavení (buňky, TOI), zrušení staveniště, připojení na inženýrské sítě </t>
  </si>
  <si>
    <t>1024</t>
  </si>
  <si>
    <t>-838257068</t>
  </si>
  <si>
    <t>Kompletační činnost dodavatele</t>
  </si>
  <si>
    <t>254068847</t>
  </si>
  <si>
    <t>Vytýčení stávajících inženýrských sítí na staveništi a jejich ověření u správců</t>
  </si>
  <si>
    <t>-1479636162</t>
  </si>
  <si>
    <t>Vytýčení základních směrových a výškových bodů stavby</t>
  </si>
  <si>
    <t>256949772</t>
  </si>
  <si>
    <t>Zaměření skutečného provedení stavby</t>
  </si>
  <si>
    <t>-247365196</t>
  </si>
  <si>
    <t>05</t>
  </si>
  <si>
    <t>Geometrický plán</t>
  </si>
  <si>
    <t>1090460988</t>
  </si>
  <si>
    <t>06</t>
  </si>
  <si>
    <t>Zpracování dokumentace skutečného provedení stavby</t>
  </si>
  <si>
    <t>637824041</t>
  </si>
  <si>
    <t>07</t>
  </si>
  <si>
    <t>Opatření k zajištění bezpečnosti účastníků realizace akce a veřejnosti (zejména zajištění staveniště, osvětlení a ohraničení výkopů proti pádu, bezpečnostní tabulky)</t>
  </si>
  <si>
    <t>-31262001</t>
  </si>
  <si>
    <t>08</t>
  </si>
  <si>
    <t>Dopravně inženýrská opatření (DIO) vč.projednání</t>
  </si>
  <si>
    <t>-1406252080</t>
  </si>
  <si>
    <t>09</t>
  </si>
  <si>
    <t>Informační tabule s údaji o stavbě</t>
  </si>
  <si>
    <t>-1653970700</t>
  </si>
  <si>
    <t>Úklid staveniště a uvedení jejího okolí do původního stavu</t>
  </si>
  <si>
    <t>-152038859</t>
  </si>
  <si>
    <t>Ochrana vzrostlých stromů na staveništi před poškozením</t>
  </si>
  <si>
    <t>909328053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</si>
</sst>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4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4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6</v>
      </c>
    </row>
    <row r="5" ht="12" customHeight="1">
      <c r="B5" s="19"/>
      <c r="C5" s="20"/>
      <c r="D5" s="24" t="s">
        <v>12</v>
      </c>
      <c r="E5" s="20"/>
      <c r="F5" s="20"/>
      <c r="G5" s="20"/>
      <c r="H5" s="20"/>
      <c r="I5" s="20"/>
      <c r="J5" s="20"/>
      <c r="K5" s="25" t="s">
        <v>13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14</v>
      </c>
      <c r="BS5" s="15" t="s">
        <v>6</v>
      </c>
    </row>
    <row r="6" ht="36.96" customHeight="1">
      <c r="B6" s="19"/>
      <c r="C6" s="20"/>
      <c r="D6" s="27" t="s">
        <v>15</v>
      </c>
      <c r="E6" s="20"/>
      <c r="F6" s="20"/>
      <c r="G6" s="20"/>
      <c r="H6" s="20"/>
      <c r="I6" s="20"/>
      <c r="J6" s="20"/>
      <c r="K6" s="28" t="s">
        <v>16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17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18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19</v>
      </c>
      <c r="E8" s="20"/>
      <c r="F8" s="20"/>
      <c r="G8" s="20"/>
      <c r="H8" s="20"/>
      <c r="I8" s="20"/>
      <c r="J8" s="20"/>
      <c r="K8" s="25" t="s">
        <v>20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21</v>
      </c>
      <c r="AL8" s="20"/>
      <c r="AM8" s="20"/>
      <c r="AN8" s="31" t="s">
        <v>22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23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24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25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24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24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30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31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24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31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39</v>
      </c>
      <c r="E29" s="44"/>
      <c r="F29" s="30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48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12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SONA6395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15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Ostrov, Jáchymovská ulice - řešení dopravy v klidu (úsek Hlavní - Tesco)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19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21</v>
      </c>
      <c r="AJ47" s="37"/>
      <c r="AK47" s="37"/>
      <c r="AL47" s="37"/>
      <c r="AM47" s="65" t="str">
        <f>IF(AN8= "","",AN8)</f>
        <v>11. 2. 2019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23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>Město Ostrov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29</v>
      </c>
      <c r="AJ49" s="37"/>
      <c r="AK49" s="37"/>
      <c r="AL49" s="37"/>
      <c r="AM49" s="66" t="str">
        <f>IF(E17="","",E17)</f>
        <v>BPO s.r.o.Ostrov</v>
      </c>
      <c r="AN49" s="37"/>
      <c r="AO49" s="37"/>
      <c r="AP49" s="37"/>
      <c r="AQ49" s="37"/>
      <c r="AR49" s="41"/>
      <c r="AS49" s="67" t="s">
        <v>49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24.9" customHeight="1">
      <c r="B50" s="36"/>
      <c r="C50" s="30" t="s">
        <v>27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32</v>
      </c>
      <c r="AJ50" s="37"/>
      <c r="AK50" s="37"/>
      <c r="AL50" s="37"/>
      <c r="AM50" s="66" t="str">
        <f>IF(E20="","",E20)</f>
        <v>Neubauerová Soňa, SK-Projekt Ostrov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50</v>
      </c>
      <c r="D52" s="80"/>
      <c r="E52" s="80"/>
      <c r="F52" s="80"/>
      <c r="G52" s="80"/>
      <c r="H52" s="81"/>
      <c r="I52" s="82" t="s">
        <v>51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52</v>
      </c>
      <c r="AH52" s="80"/>
      <c r="AI52" s="80"/>
      <c r="AJ52" s="80"/>
      <c r="AK52" s="80"/>
      <c r="AL52" s="80"/>
      <c r="AM52" s="80"/>
      <c r="AN52" s="82" t="s">
        <v>53</v>
      </c>
      <c r="AO52" s="80"/>
      <c r="AP52" s="84"/>
      <c r="AQ52" s="85" t="s">
        <v>54</v>
      </c>
      <c r="AR52" s="41"/>
      <c r="AS52" s="86" t="s">
        <v>55</v>
      </c>
      <c r="AT52" s="87" t="s">
        <v>56</v>
      </c>
      <c r="AU52" s="87" t="s">
        <v>57</v>
      </c>
      <c r="AV52" s="87" t="s">
        <v>58</v>
      </c>
      <c r="AW52" s="87" t="s">
        <v>59</v>
      </c>
      <c r="AX52" s="87" t="s">
        <v>60</v>
      </c>
      <c r="AY52" s="87" t="s">
        <v>61</v>
      </c>
      <c r="AZ52" s="87" t="s">
        <v>62</v>
      </c>
      <c r="BA52" s="87" t="s">
        <v>63</v>
      </c>
      <c r="BB52" s="87" t="s">
        <v>64</v>
      </c>
      <c r="BC52" s="87" t="s">
        <v>65</v>
      </c>
      <c r="BD52" s="88" t="s">
        <v>66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67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ROUND(SUM(AG55:AG58),2)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ROUND(SUM(AS55:AS58),2)</f>
        <v>0</v>
      </c>
      <c r="AT54" s="100">
        <f>ROUND(SUM(AV54:AW54),2)</f>
        <v>0</v>
      </c>
      <c r="AU54" s="101">
        <f>ROUND(SUM(AU55:AU58),5)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ROUND(SUM(AZ55:AZ58),2)</f>
        <v>0</v>
      </c>
      <c r="BA54" s="100">
        <f>ROUND(SUM(BA55:BA58),2)</f>
        <v>0</v>
      </c>
      <c r="BB54" s="100">
        <f>ROUND(SUM(BB55:BB58),2)</f>
        <v>0</v>
      </c>
      <c r="BC54" s="100">
        <f>ROUND(SUM(BC55:BC58),2)</f>
        <v>0</v>
      </c>
      <c r="BD54" s="102">
        <f>ROUND(SUM(BD55:BD58),2)</f>
        <v>0</v>
      </c>
      <c r="BS54" s="103" t="s">
        <v>68</v>
      </c>
      <c r="BT54" s="103" t="s">
        <v>69</v>
      </c>
      <c r="BU54" s="104" t="s">
        <v>70</v>
      </c>
      <c r="BV54" s="103" t="s">
        <v>71</v>
      </c>
      <c r="BW54" s="103" t="s">
        <v>5</v>
      </c>
      <c r="BX54" s="103" t="s">
        <v>72</v>
      </c>
      <c r="CL54" s="103" t="s">
        <v>1</v>
      </c>
    </row>
    <row r="55" s="5" customFormat="1" ht="16.5" customHeight="1">
      <c r="A55" s="105" t="s">
        <v>73</v>
      </c>
      <c r="B55" s="106"/>
      <c r="C55" s="107"/>
      <c r="D55" s="108" t="s">
        <v>74</v>
      </c>
      <c r="E55" s="108"/>
      <c r="F55" s="108"/>
      <c r="G55" s="108"/>
      <c r="H55" s="108"/>
      <c r="I55" s="109"/>
      <c r="J55" s="108" t="s">
        <v>75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'01 - dopravní část'!J30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76</v>
      </c>
      <c r="AR55" s="112"/>
      <c r="AS55" s="113">
        <v>0</v>
      </c>
      <c r="AT55" s="114">
        <f>ROUND(SUM(AV55:AW55),2)</f>
        <v>0</v>
      </c>
      <c r="AU55" s="115">
        <f>'01 - dopravní část'!P93</f>
        <v>0</v>
      </c>
      <c r="AV55" s="114">
        <f>'01 - dopravní část'!J33</f>
        <v>0</v>
      </c>
      <c r="AW55" s="114">
        <f>'01 - dopravní část'!J34</f>
        <v>0</v>
      </c>
      <c r="AX55" s="114">
        <f>'01 - dopravní část'!J35</f>
        <v>0</v>
      </c>
      <c r="AY55" s="114">
        <f>'01 - dopravní část'!J36</f>
        <v>0</v>
      </c>
      <c r="AZ55" s="114">
        <f>'01 - dopravní část'!F33</f>
        <v>0</v>
      </c>
      <c r="BA55" s="114">
        <f>'01 - dopravní část'!F34</f>
        <v>0</v>
      </c>
      <c r="BB55" s="114">
        <f>'01 - dopravní část'!F35</f>
        <v>0</v>
      </c>
      <c r="BC55" s="114">
        <f>'01 - dopravní část'!F36</f>
        <v>0</v>
      </c>
      <c r="BD55" s="116">
        <f>'01 - dopravní část'!F37</f>
        <v>0</v>
      </c>
      <c r="BT55" s="117" t="s">
        <v>77</v>
      </c>
      <c r="BV55" s="117" t="s">
        <v>71</v>
      </c>
      <c r="BW55" s="117" t="s">
        <v>78</v>
      </c>
      <c r="BX55" s="117" t="s">
        <v>5</v>
      </c>
      <c r="CL55" s="117" t="s">
        <v>1</v>
      </c>
      <c r="CM55" s="117" t="s">
        <v>79</v>
      </c>
    </row>
    <row r="56" s="5" customFormat="1" ht="16.5" customHeight="1">
      <c r="A56" s="105" t="s">
        <v>73</v>
      </c>
      <c r="B56" s="106"/>
      <c r="C56" s="107"/>
      <c r="D56" s="108" t="s">
        <v>80</v>
      </c>
      <c r="E56" s="108"/>
      <c r="F56" s="108"/>
      <c r="G56" s="108"/>
      <c r="H56" s="108"/>
      <c r="I56" s="109"/>
      <c r="J56" s="108" t="s">
        <v>81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'02 - odvodnění'!J30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76</v>
      </c>
      <c r="AR56" s="112"/>
      <c r="AS56" s="113">
        <v>0</v>
      </c>
      <c r="AT56" s="114">
        <f>ROUND(SUM(AV56:AW56),2)</f>
        <v>0</v>
      </c>
      <c r="AU56" s="115">
        <f>'02 - odvodnění'!P89</f>
        <v>0</v>
      </c>
      <c r="AV56" s="114">
        <f>'02 - odvodnění'!J33</f>
        <v>0</v>
      </c>
      <c r="AW56" s="114">
        <f>'02 - odvodnění'!J34</f>
        <v>0</v>
      </c>
      <c r="AX56" s="114">
        <f>'02 - odvodnění'!J35</f>
        <v>0</v>
      </c>
      <c r="AY56" s="114">
        <f>'02 - odvodnění'!J36</f>
        <v>0</v>
      </c>
      <c r="AZ56" s="114">
        <f>'02 - odvodnění'!F33</f>
        <v>0</v>
      </c>
      <c r="BA56" s="114">
        <f>'02 - odvodnění'!F34</f>
        <v>0</v>
      </c>
      <c r="BB56" s="114">
        <f>'02 - odvodnění'!F35</f>
        <v>0</v>
      </c>
      <c r="BC56" s="114">
        <f>'02 - odvodnění'!F36</f>
        <v>0</v>
      </c>
      <c r="BD56" s="116">
        <f>'02 - odvodnění'!F37</f>
        <v>0</v>
      </c>
      <c r="BT56" s="117" t="s">
        <v>77</v>
      </c>
      <c r="BV56" s="117" t="s">
        <v>71</v>
      </c>
      <c r="BW56" s="117" t="s">
        <v>82</v>
      </c>
      <c r="BX56" s="117" t="s">
        <v>5</v>
      </c>
      <c r="CL56" s="117" t="s">
        <v>1</v>
      </c>
      <c r="CM56" s="117" t="s">
        <v>79</v>
      </c>
    </row>
    <row r="57" s="5" customFormat="1" ht="16.5" customHeight="1">
      <c r="A57" s="105" t="s">
        <v>73</v>
      </c>
      <c r="B57" s="106"/>
      <c r="C57" s="107"/>
      <c r="D57" s="108" t="s">
        <v>83</v>
      </c>
      <c r="E57" s="108"/>
      <c r="F57" s="108"/>
      <c r="G57" s="108"/>
      <c r="H57" s="108"/>
      <c r="I57" s="109"/>
      <c r="J57" s="108" t="s">
        <v>84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0">
        <f>'03 - veřejné osvětlení'!J30</f>
        <v>0</v>
      </c>
      <c r="AH57" s="109"/>
      <c r="AI57" s="109"/>
      <c r="AJ57" s="109"/>
      <c r="AK57" s="109"/>
      <c r="AL57" s="109"/>
      <c r="AM57" s="109"/>
      <c r="AN57" s="110">
        <f>SUM(AG57,AT57)</f>
        <v>0</v>
      </c>
      <c r="AO57" s="109"/>
      <c r="AP57" s="109"/>
      <c r="AQ57" s="111" t="s">
        <v>76</v>
      </c>
      <c r="AR57" s="112"/>
      <c r="AS57" s="113">
        <v>0</v>
      </c>
      <c r="AT57" s="114">
        <f>ROUND(SUM(AV57:AW57),2)</f>
        <v>0</v>
      </c>
      <c r="AU57" s="115">
        <f>'03 - veřejné osvětlení'!P81</f>
        <v>0</v>
      </c>
      <c r="AV57" s="114">
        <f>'03 - veřejné osvětlení'!J33</f>
        <v>0</v>
      </c>
      <c r="AW57" s="114">
        <f>'03 - veřejné osvětlení'!J34</f>
        <v>0</v>
      </c>
      <c r="AX57" s="114">
        <f>'03 - veřejné osvětlení'!J35</f>
        <v>0</v>
      </c>
      <c r="AY57" s="114">
        <f>'03 - veřejné osvětlení'!J36</f>
        <v>0</v>
      </c>
      <c r="AZ57" s="114">
        <f>'03 - veřejné osvětlení'!F33</f>
        <v>0</v>
      </c>
      <c r="BA57" s="114">
        <f>'03 - veřejné osvětlení'!F34</f>
        <v>0</v>
      </c>
      <c r="BB57" s="114">
        <f>'03 - veřejné osvětlení'!F35</f>
        <v>0</v>
      </c>
      <c r="BC57" s="114">
        <f>'03 - veřejné osvětlení'!F36</f>
        <v>0</v>
      </c>
      <c r="BD57" s="116">
        <f>'03 - veřejné osvětlení'!F37</f>
        <v>0</v>
      </c>
      <c r="BT57" s="117" t="s">
        <v>77</v>
      </c>
      <c r="BV57" s="117" t="s">
        <v>71</v>
      </c>
      <c r="BW57" s="117" t="s">
        <v>85</v>
      </c>
      <c r="BX57" s="117" t="s">
        <v>5</v>
      </c>
      <c r="CL57" s="117" t="s">
        <v>1</v>
      </c>
      <c r="CM57" s="117" t="s">
        <v>79</v>
      </c>
    </row>
    <row r="58" s="5" customFormat="1" ht="16.5" customHeight="1">
      <c r="A58" s="105" t="s">
        <v>73</v>
      </c>
      <c r="B58" s="106"/>
      <c r="C58" s="107"/>
      <c r="D58" s="108" t="s">
        <v>86</v>
      </c>
      <c r="E58" s="108"/>
      <c r="F58" s="108"/>
      <c r="G58" s="108"/>
      <c r="H58" s="108"/>
      <c r="I58" s="109"/>
      <c r="J58" s="108" t="s">
        <v>87</v>
      </c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10">
        <f>'04 - vedlejší náklady'!J30</f>
        <v>0</v>
      </c>
      <c r="AH58" s="109"/>
      <c r="AI58" s="109"/>
      <c r="AJ58" s="109"/>
      <c r="AK58" s="109"/>
      <c r="AL58" s="109"/>
      <c r="AM58" s="109"/>
      <c r="AN58" s="110">
        <f>SUM(AG58,AT58)</f>
        <v>0</v>
      </c>
      <c r="AO58" s="109"/>
      <c r="AP58" s="109"/>
      <c r="AQ58" s="111" t="s">
        <v>76</v>
      </c>
      <c r="AR58" s="112"/>
      <c r="AS58" s="118">
        <v>0</v>
      </c>
      <c r="AT58" s="119">
        <f>ROUND(SUM(AV58:AW58),2)</f>
        <v>0</v>
      </c>
      <c r="AU58" s="120">
        <f>'04 - vedlejší náklady'!P80</f>
        <v>0</v>
      </c>
      <c r="AV58" s="119">
        <f>'04 - vedlejší náklady'!J33</f>
        <v>0</v>
      </c>
      <c r="AW58" s="119">
        <f>'04 - vedlejší náklady'!J34</f>
        <v>0</v>
      </c>
      <c r="AX58" s="119">
        <f>'04 - vedlejší náklady'!J35</f>
        <v>0</v>
      </c>
      <c r="AY58" s="119">
        <f>'04 - vedlejší náklady'!J36</f>
        <v>0</v>
      </c>
      <c r="AZ58" s="119">
        <f>'04 - vedlejší náklady'!F33</f>
        <v>0</v>
      </c>
      <c r="BA58" s="119">
        <f>'04 - vedlejší náklady'!F34</f>
        <v>0</v>
      </c>
      <c r="BB58" s="119">
        <f>'04 - vedlejší náklady'!F35</f>
        <v>0</v>
      </c>
      <c r="BC58" s="119">
        <f>'04 - vedlejší náklady'!F36</f>
        <v>0</v>
      </c>
      <c r="BD58" s="121">
        <f>'04 - vedlejší náklady'!F37</f>
        <v>0</v>
      </c>
      <c r="BT58" s="117" t="s">
        <v>77</v>
      </c>
      <c r="BV58" s="117" t="s">
        <v>71</v>
      </c>
      <c r="BW58" s="117" t="s">
        <v>88</v>
      </c>
      <c r="BX58" s="117" t="s">
        <v>5</v>
      </c>
      <c r="CL58" s="117" t="s">
        <v>1</v>
      </c>
      <c r="CM58" s="117" t="s">
        <v>79</v>
      </c>
    </row>
    <row r="59" s="1" customFormat="1" ht="30" customHeight="1"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41"/>
    </row>
    <row r="60" s="1" customFormat="1" ht="6.96" customHeight="1">
      <c r="B60" s="55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41"/>
    </row>
  </sheetData>
  <sheetProtection sheet="1" formatColumns="0" formatRows="0" objects="1" scenarios="1" spinCount="100000" saltValue="e5N+8hZb3lNfOaAzWI1gGQ0JdDTNP0HnJA1ejurj6mfzkISfZDUNM8UbMDxcsHIrBUqlvK4TagtuAt9mvgnFSg==" hashValue="7qYqovWylEnw7l5V5c/t+roVe5RjCwrHy8DpAaL9y6tP72yvH5Ar5f1WllZ4UWaO8naCxCkKA5y84H0edv7J5w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</mergeCells>
  <hyperlinks>
    <hyperlink ref="A55" location="'01 - dopravní část'!C2" display="/"/>
    <hyperlink ref="A56" location="'02 - odvodnění'!C2" display="/"/>
    <hyperlink ref="A57" location="'03 - veřejné osvětlení'!C2" display="/"/>
    <hyperlink ref="A58" location="'04 - vedlejší náklad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78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79</v>
      </c>
    </row>
    <row r="4" ht="24.96" customHeight="1">
      <c r="B4" s="18"/>
      <c r="D4" s="126" t="s">
        <v>89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15</v>
      </c>
      <c r="L6" s="18"/>
    </row>
    <row r="7" ht="16.5" customHeight="1">
      <c r="B7" s="18"/>
      <c r="E7" s="128" t="str">
        <f>'Rekapitulace stavby'!K6</f>
        <v>Ostrov, Jáchymovská ulice - řešení dopravy v klidu (úsek Hlavní - Tesco)</v>
      </c>
      <c r="F7" s="127"/>
      <c r="G7" s="127"/>
      <c r="H7" s="127"/>
      <c r="L7" s="18"/>
    </row>
    <row r="8" s="1" customFormat="1" ht="12" customHeight="1">
      <c r="B8" s="41"/>
      <c r="D8" s="127" t="s">
        <v>90</v>
      </c>
      <c r="I8" s="129"/>
      <c r="L8" s="41"/>
    </row>
    <row r="9" s="1" customFormat="1" ht="36.96" customHeight="1">
      <c r="B9" s="41"/>
      <c r="E9" s="130" t="s">
        <v>91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17</v>
      </c>
      <c r="F11" s="15" t="s">
        <v>1</v>
      </c>
      <c r="I11" s="131" t="s">
        <v>18</v>
      </c>
      <c r="J11" s="15" t="s">
        <v>1</v>
      </c>
      <c r="L11" s="41"/>
    </row>
    <row r="12" s="1" customFormat="1" ht="12" customHeight="1">
      <c r="B12" s="41"/>
      <c r="D12" s="127" t="s">
        <v>19</v>
      </c>
      <c r="F12" s="15" t="s">
        <v>20</v>
      </c>
      <c r="I12" s="131" t="s">
        <v>21</v>
      </c>
      <c r="J12" s="132" t="str">
        <f>'Rekapitulace stavby'!AN8</f>
        <v>11. 2. 2019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23</v>
      </c>
      <c r="I14" s="131" t="s">
        <v>24</v>
      </c>
      <c r="J14" s="15" t="s">
        <v>1</v>
      </c>
      <c r="L14" s="41"/>
    </row>
    <row r="15" s="1" customFormat="1" ht="18" customHeight="1">
      <c r="B15" s="41"/>
      <c r="E15" s="15" t="s">
        <v>25</v>
      </c>
      <c r="I15" s="131" t="s">
        <v>26</v>
      </c>
      <c r="J15" s="15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27</v>
      </c>
      <c r="I17" s="131" t="s">
        <v>24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29</v>
      </c>
      <c r="I20" s="131" t="s">
        <v>24</v>
      </c>
      <c r="J20" s="15" t="s">
        <v>1</v>
      </c>
      <c r="L20" s="41"/>
    </row>
    <row r="21" s="1" customFormat="1" ht="18" customHeight="1">
      <c r="B21" s="41"/>
      <c r="E21" s="15" t="s">
        <v>30</v>
      </c>
      <c r="I21" s="131" t="s">
        <v>26</v>
      </c>
      <c r="J21" s="15" t="s">
        <v>1</v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32</v>
      </c>
      <c r="I23" s="131" t="s">
        <v>24</v>
      </c>
      <c r="J23" s="15" t="s">
        <v>1</v>
      </c>
      <c r="L23" s="41"/>
    </row>
    <row r="24" s="1" customFormat="1" ht="18" customHeight="1">
      <c r="B24" s="41"/>
      <c r="E24" s="15" t="s">
        <v>33</v>
      </c>
      <c r="I24" s="131" t="s">
        <v>26</v>
      </c>
      <c r="J24" s="15" t="s">
        <v>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34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35</v>
      </c>
      <c r="I30" s="129"/>
      <c r="J30" s="138">
        <f>ROUND(J93,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37</v>
      </c>
      <c r="I32" s="140" t="s">
        <v>36</v>
      </c>
      <c r="J32" s="139" t="s">
        <v>38</v>
      </c>
      <c r="L32" s="41"/>
    </row>
    <row r="33" s="1" customFormat="1" ht="14.4" customHeight="1">
      <c r="B33" s="41"/>
      <c r="D33" s="127" t="s">
        <v>39</v>
      </c>
      <c r="E33" s="127" t="s">
        <v>40</v>
      </c>
      <c r="F33" s="141">
        <f>ROUND((SUM(BE93:BE291)),  2)</f>
        <v>0</v>
      </c>
      <c r="I33" s="142">
        <v>0.20999999999999999</v>
      </c>
      <c r="J33" s="141">
        <f>ROUND(((SUM(BE93:BE291))*I33),  2)</f>
        <v>0</v>
      </c>
      <c r="L33" s="41"/>
    </row>
    <row r="34" s="1" customFormat="1" ht="14.4" customHeight="1">
      <c r="B34" s="41"/>
      <c r="E34" s="127" t="s">
        <v>41</v>
      </c>
      <c r="F34" s="141">
        <f>ROUND((SUM(BF93:BF291)),  2)</f>
        <v>0</v>
      </c>
      <c r="I34" s="142">
        <v>0.14999999999999999</v>
      </c>
      <c r="J34" s="141">
        <f>ROUND(((SUM(BF93:BF291))*I34),  2)</f>
        <v>0</v>
      </c>
      <c r="L34" s="41"/>
    </row>
    <row r="35" hidden="1" s="1" customFormat="1" ht="14.4" customHeight="1">
      <c r="B35" s="41"/>
      <c r="E35" s="127" t="s">
        <v>42</v>
      </c>
      <c r="F35" s="141">
        <f>ROUND((SUM(BG93:BG291)),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43</v>
      </c>
      <c r="F36" s="141">
        <f>ROUND((SUM(BH93:BH291)),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44</v>
      </c>
      <c r="F37" s="141">
        <f>ROUND((SUM(BI93:BI291)),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45</v>
      </c>
      <c r="E39" s="145"/>
      <c r="F39" s="145"/>
      <c r="G39" s="146" t="s">
        <v>46</v>
      </c>
      <c r="H39" s="147" t="s">
        <v>47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92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15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Ostrov, Jáchymovská ulice - řešení dopravy v klidu (úsek Hlavní - Tesco)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90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01 - dopravní část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19</v>
      </c>
      <c r="D52" s="37"/>
      <c r="E52" s="37"/>
      <c r="F52" s="25" t="str">
        <f>F12</f>
        <v xml:space="preserve"> </v>
      </c>
      <c r="G52" s="37"/>
      <c r="H52" s="37"/>
      <c r="I52" s="131" t="s">
        <v>21</v>
      </c>
      <c r="J52" s="65" t="str">
        <f>IF(J12="","",J12)</f>
        <v>11. 2. 2019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23</v>
      </c>
      <c r="D54" s="37"/>
      <c r="E54" s="37"/>
      <c r="F54" s="25" t="str">
        <f>E15</f>
        <v>Město Ostrov</v>
      </c>
      <c r="G54" s="37"/>
      <c r="H54" s="37"/>
      <c r="I54" s="131" t="s">
        <v>29</v>
      </c>
      <c r="J54" s="34" t="str">
        <f>E21</f>
        <v>BPO s.r.o.Ostrov</v>
      </c>
      <c r="K54" s="37"/>
      <c r="L54" s="41"/>
    </row>
    <row r="55" s="1" customFormat="1" ht="24.9" customHeight="1">
      <c r="B55" s="36"/>
      <c r="C55" s="30" t="s">
        <v>27</v>
      </c>
      <c r="D55" s="37"/>
      <c r="E55" s="37"/>
      <c r="F55" s="25" t="str">
        <f>IF(E18="","",E18)</f>
        <v>Vyplň údaj</v>
      </c>
      <c r="G55" s="37"/>
      <c r="H55" s="37"/>
      <c r="I55" s="131" t="s">
        <v>32</v>
      </c>
      <c r="J55" s="34" t="str">
        <f>E24</f>
        <v>Neubauerová Soňa, SK-Projekt Ostrov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93</v>
      </c>
      <c r="D57" s="159"/>
      <c r="E57" s="159"/>
      <c r="F57" s="159"/>
      <c r="G57" s="159"/>
      <c r="H57" s="159"/>
      <c r="I57" s="160"/>
      <c r="J57" s="161" t="s">
        <v>94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95</v>
      </c>
      <c r="D59" s="37"/>
      <c r="E59" s="37"/>
      <c r="F59" s="37"/>
      <c r="G59" s="37"/>
      <c r="H59" s="37"/>
      <c r="I59" s="129"/>
      <c r="J59" s="96">
        <f>J93</f>
        <v>0</v>
      </c>
      <c r="K59" s="37"/>
      <c r="L59" s="41"/>
      <c r="AU59" s="15" t="s">
        <v>96</v>
      </c>
    </row>
    <row r="60" s="7" customFormat="1" ht="24.96" customHeight="1">
      <c r="B60" s="163"/>
      <c r="C60" s="164"/>
      <c r="D60" s="165" t="s">
        <v>97</v>
      </c>
      <c r="E60" s="166"/>
      <c r="F60" s="166"/>
      <c r="G60" s="166"/>
      <c r="H60" s="166"/>
      <c r="I60" s="167"/>
      <c r="J60" s="168">
        <f>J94</f>
        <v>0</v>
      </c>
      <c r="K60" s="164"/>
      <c r="L60" s="169"/>
    </row>
    <row r="61" s="8" customFormat="1" ht="19.92" customHeight="1">
      <c r="B61" s="170"/>
      <c r="C61" s="171"/>
      <c r="D61" s="172" t="s">
        <v>98</v>
      </c>
      <c r="E61" s="173"/>
      <c r="F61" s="173"/>
      <c r="G61" s="173"/>
      <c r="H61" s="173"/>
      <c r="I61" s="174"/>
      <c r="J61" s="175">
        <f>J95</f>
        <v>0</v>
      </c>
      <c r="K61" s="171"/>
      <c r="L61" s="176"/>
    </row>
    <row r="62" s="8" customFormat="1" ht="19.92" customHeight="1">
      <c r="B62" s="170"/>
      <c r="C62" s="171"/>
      <c r="D62" s="172" t="s">
        <v>99</v>
      </c>
      <c r="E62" s="173"/>
      <c r="F62" s="173"/>
      <c r="G62" s="173"/>
      <c r="H62" s="173"/>
      <c r="I62" s="174"/>
      <c r="J62" s="175">
        <f>J146</f>
        <v>0</v>
      </c>
      <c r="K62" s="171"/>
      <c r="L62" s="176"/>
    </row>
    <row r="63" s="8" customFormat="1" ht="19.92" customHeight="1">
      <c r="B63" s="170"/>
      <c r="C63" s="171"/>
      <c r="D63" s="172" t="s">
        <v>100</v>
      </c>
      <c r="E63" s="173"/>
      <c r="F63" s="173"/>
      <c r="G63" s="173"/>
      <c r="H63" s="173"/>
      <c r="I63" s="174"/>
      <c r="J63" s="175">
        <f>J160</f>
        <v>0</v>
      </c>
      <c r="K63" s="171"/>
      <c r="L63" s="176"/>
    </row>
    <row r="64" s="8" customFormat="1" ht="19.92" customHeight="1">
      <c r="B64" s="170"/>
      <c r="C64" s="171"/>
      <c r="D64" s="172" t="s">
        <v>101</v>
      </c>
      <c r="E64" s="173"/>
      <c r="F64" s="173"/>
      <c r="G64" s="173"/>
      <c r="H64" s="173"/>
      <c r="I64" s="174"/>
      <c r="J64" s="175">
        <f>J164</f>
        <v>0</v>
      </c>
      <c r="K64" s="171"/>
      <c r="L64" s="176"/>
    </row>
    <row r="65" s="8" customFormat="1" ht="19.92" customHeight="1">
      <c r="B65" s="170"/>
      <c r="C65" s="171"/>
      <c r="D65" s="172" t="s">
        <v>102</v>
      </c>
      <c r="E65" s="173"/>
      <c r="F65" s="173"/>
      <c r="G65" s="173"/>
      <c r="H65" s="173"/>
      <c r="I65" s="174"/>
      <c r="J65" s="175">
        <f>J166</f>
        <v>0</v>
      </c>
      <c r="K65" s="171"/>
      <c r="L65" s="176"/>
    </row>
    <row r="66" s="8" customFormat="1" ht="19.92" customHeight="1">
      <c r="B66" s="170"/>
      <c r="C66" s="171"/>
      <c r="D66" s="172" t="s">
        <v>103</v>
      </c>
      <c r="E66" s="173"/>
      <c r="F66" s="173"/>
      <c r="G66" s="173"/>
      <c r="H66" s="173"/>
      <c r="I66" s="174"/>
      <c r="J66" s="175">
        <f>J183</f>
        <v>0</v>
      </c>
      <c r="K66" s="171"/>
      <c r="L66" s="176"/>
    </row>
    <row r="67" s="8" customFormat="1" ht="19.92" customHeight="1">
      <c r="B67" s="170"/>
      <c r="C67" s="171"/>
      <c r="D67" s="172" t="s">
        <v>104</v>
      </c>
      <c r="E67" s="173"/>
      <c r="F67" s="173"/>
      <c r="G67" s="173"/>
      <c r="H67" s="173"/>
      <c r="I67" s="174"/>
      <c r="J67" s="175">
        <f>J204</f>
        <v>0</v>
      </c>
      <c r="K67" s="171"/>
      <c r="L67" s="176"/>
    </row>
    <row r="68" s="8" customFormat="1" ht="19.92" customHeight="1">
      <c r="B68" s="170"/>
      <c r="C68" s="171"/>
      <c r="D68" s="172" t="s">
        <v>105</v>
      </c>
      <c r="E68" s="173"/>
      <c r="F68" s="173"/>
      <c r="G68" s="173"/>
      <c r="H68" s="173"/>
      <c r="I68" s="174"/>
      <c r="J68" s="175">
        <f>J220</f>
        <v>0</v>
      </c>
      <c r="K68" s="171"/>
      <c r="L68" s="176"/>
    </row>
    <row r="69" s="8" customFormat="1" ht="19.92" customHeight="1">
      <c r="B69" s="170"/>
      <c r="C69" s="171"/>
      <c r="D69" s="172" t="s">
        <v>106</v>
      </c>
      <c r="E69" s="173"/>
      <c r="F69" s="173"/>
      <c r="G69" s="173"/>
      <c r="H69" s="173"/>
      <c r="I69" s="174"/>
      <c r="J69" s="175">
        <f>J229</f>
        <v>0</v>
      </c>
      <c r="K69" s="171"/>
      <c r="L69" s="176"/>
    </row>
    <row r="70" s="8" customFormat="1" ht="19.92" customHeight="1">
      <c r="B70" s="170"/>
      <c r="C70" s="171"/>
      <c r="D70" s="172" t="s">
        <v>107</v>
      </c>
      <c r="E70" s="173"/>
      <c r="F70" s="173"/>
      <c r="G70" s="173"/>
      <c r="H70" s="173"/>
      <c r="I70" s="174"/>
      <c r="J70" s="175">
        <f>J234</f>
        <v>0</v>
      </c>
      <c r="K70" s="171"/>
      <c r="L70" s="176"/>
    </row>
    <row r="71" s="8" customFormat="1" ht="19.92" customHeight="1">
      <c r="B71" s="170"/>
      <c r="C71" s="171"/>
      <c r="D71" s="172" t="s">
        <v>108</v>
      </c>
      <c r="E71" s="173"/>
      <c r="F71" s="173"/>
      <c r="G71" s="173"/>
      <c r="H71" s="173"/>
      <c r="I71" s="174"/>
      <c r="J71" s="175">
        <f>J243</f>
        <v>0</v>
      </c>
      <c r="K71" s="171"/>
      <c r="L71" s="176"/>
    </row>
    <row r="72" s="8" customFormat="1" ht="19.92" customHeight="1">
      <c r="B72" s="170"/>
      <c r="C72" s="171"/>
      <c r="D72" s="172" t="s">
        <v>109</v>
      </c>
      <c r="E72" s="173"/>
      <c r="F72" s="173"/>
      <c r="G72" s="173"/>
      <c r="H72" s="173"/>
      <c r="I72" s="174"/>
      <c r="J72" s="175">
        <f>J278</f>
        <v>0</v>
      </c>
      <c r="K72" s="171"/>
      <c r="L72" s="176"/>
    </row>
    <row r="73" s="8" customFormat="1" ht="19.92" customHeight="1">
      <c r="B73" s="170"/>
      <c r="C73" s="171"/>
      <c r="D73" s="172" t="s">
        <v>110</v>
      </c>
      <c r="E73" s="173"/>
      <c r="F73" s="173"/>
      <c r="G73" s="173"/>
      <c r="H73" s="173"/>
      <c r="I73" s="174"/>
      <c r="J73" s="175">
        <f>J282</f>
        <v>0</v>
      </c>
      <c r="K73" s="171"/>
      <c r="L73" s="176"/>
    </row>
    <row r="74" s="1" customFormat="1" ht="21.84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6.96" customHeight="1">
      <c r="B75" s="55"/>
      <c r="C75" s="56"/>
      <c r="D75" s="56"/>
      <c r="E75" s="56"/>
      <c r="F75" s="56"/>
      <c r="G75" s="56"/>
      <c r="H75" s="56"/>
      <c r="I75" s="153"/>
      <c r="J75" s="56"/>
      <c r="K75" s="56"/>
      <c r="L75" s="41"/>
    </row>
    <row r="79" s="1" customFormat="1" ht="6.96" customHeight="1">
      <c r="B79" s="57"/>
      <c r="C79" s="58"/>
      <c r="D79" s="58"/>
      <c r="E79" s="58"/>
      <c r="F79" s="58"/>
      <c r="G79" s="58"/>
      <c r="H79" s="58"/>
      <c r="I79" s="156"/>
      <c r="J79" s="58"/>
      <c r="K79" s="58"/>
      <c r="L79" s="41"/>
    </row>
    <row r="80" s="1" customFormat="1" ht="24.96" customHeight="1">
      <c r="B80" s="36"/>
      <c r="C80" s="21" t="s">
        <v>111</v>
      </c>
      <c r="D80" s="37"/>
      <c r="E80" s="37"/>
      <c r="F80" s="37"/>
      <c r="G80" s="37"/>
      <c r="H80" s="37"/>
      <c r="I80" s="129"/>
      <c r="J80" s="37"/>
      <c r="K80" s="37"/>
      <c r="L80" s="41"/>
    </row>
    <row r="81" s="1" customFormat="1" ht="6.96" customHeight="1">
      <c r="B81" s="36"/>
      <c r="C81" s="37"/>
      <c r="D81" s="37"/>
      <c r="E81" s="37"/>
      <c r="F81" s="37"/>
      <c r="G81" s="37"/>
      <c r="H81" s="37"/>
      <c r="I81" s="129"/>
      <c r="J81" s="37"/>
      <c r="K81" s="37"/>
      <c r="L81" s="41"/>
    </row>
    <row r="82" s="1" customFormat="1" ht="12" customHeight="1">
      <c r="B82" s="36"/>
      <c r="C82" s="30" t="s">
        <v>15</v>
      </c>
      <c r="D82" s="37"/>
      <c r="E82" s="37"/>
      <c r="F82" s="37"/>
      <c r="G82" s="37"/>
      <c r="H82" s="37"/>
      <c r="I82" s="129"/>
      <c r="J82" s="37"/>
      <c r="K82" s="37"/>
      <c r="L82" s="41"/>
    </row>
    <row r="83" s="1" customFormat="1" ht="16.5" customHeight="1">
      <c r="B83" s="36"/>
      <c r="C83" s="37"/>
      <c r="D83" s="37"/>
      <c r="E83" s="157" t="str">
        <f>E7</f>
        <v>Ostrov, Jáchymovská ulice - řešení dopravy v klidu (úsek Hlavní - Tesco)</v>
      </c>
      <c r="F83" s="30"/>
      <c r="G83" s="30"/>
      <c r="H83" s="30"/>
      <c r="I83" s="129"/>
      <c r="J83" s="37"/>
      <c r="K83" s="37"/>
      <c r="L83" s="41"/>
    </row>
    <row r="84" s="1" customFormat="1" ht="12" customHeight="1">
      <c r="B84" s="36"/>
      <c r="C84" s="30" t="s">
        <v>90</v>
      </c>
      <c r="D84" s="37"/>
      <c r="E84" s="37"/>
      <c r="F84" s="37"/>
      <c r="G84" s="37"/>
      <c r="H84" s="37"/>
      <c r="I84" s="129"/>
      <c r="J84" s="37"/>
      <c r="K84" s="37"/>
      <c r="L84" s="41"/>
    </row>
    <row r="85" s="1" customFormat="1" ht="16.5" customHeight="1">
      <c r="B85" s="36"/>
      <c r="C85" s="37"/>
      <c r="D85" s="37"/>
      <c r="E85" s="62" t="str">
        <f>E9</f>
        <v>01 - dopravní část</v>
      </c>
      <c r="F85" s="37"/>
      <c r="G85" s="37"/>
      <c r="H85" s="37"/>
      <c r="I85" s="129"/>
      <c r="J85" s="37"/>
      <c r="K85" s="37"/>
      <c r="L85" s="41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129"/>
      <c r="J86" s="37"/>
      <c r="K86" s="37"/>
      <c r="L86" s="41"/>
    </row>
    <row r="87" s="1" customFormat="1" ht="12" customHeight="1">
      <c r="B87" s="36"/>
      <c r="C87" s="30" t="s">
        <v>19</v>
      </c>
      <c r="D87" s="37"/>
      <c r="E87" s="37"/>
      <c r="F87" s="25" t="str">
        <f>F12</f>
        <v xml:space="preserve"> </v>
      </c>
      <c r="G87" s="37"/>
      <c r="H87" s="37"/>
      <c r="I87" s="131" t="s">
        <v>21</v>
      </c>
      <c r="J87" s="65" t="str">
        <f>IF(J12="","",J12)</f>
        <v>11. 2. 2019</v>
      </c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29"/>
      <c r="J88" s="37"/>
      <c r="K88" s="37"/>
      <c r="L88" s="41"/>
    </row>
    <row r="89" s="1" customFormat="1" ht="13.65" customHeight="1">
      <c r="B89" s="36"/>
      <c r="C89" s="30" t="s">
        <v>23</v>
      </c>
      <c r="D89" s="37"/>
      <c r="E89" s="37"/>
      <c r="F89" s="25" t="str">
        <f>E15</f>
        <v>Město Ostrov</v>
      </c>
      <c r="G89" s="37"/>
      <c r="H89" s="37"/>
      <c r="I89" s="131" t="s">
        <v>29</v>
      </c>
      <c r="J89" s="34" t="str">
        <f>E21</f>
        <v>BPO s.r.o.Ostrov</v>
      </c>
      <c r="K89" s="37"/>
      <c r="L89" s="41"/>
    </row>
    <row r="90" s="1" customFormat="1" ht="24.9" customHeight="1">
      <c r="B90" s="36"/>
      <c r="C90" s="30" t="s">
        <v>27</v>
      </c>
      <c r="D90" s="37"/>
      <c r="E90" s="37"/>
      <c r="F90" s="25" t="str">
        <f>IF(E18="","",E18)</f>
        <v>Vyplň údaj</v>
      </c>
      <c r="G90" s="37"/>
      <c r="H90" s="37"/>
      <c r="I90" s="131" t="s">
        <v>32</v>
      </c>
      <c r="J90" s="34" t="str">
        <f>E24</f>
        <v>Neubauerová Soňa, SK-Projekt Ostrov</v>
      </c>
      <c r="K90" s="37"/>
      <c r="L90" s="41"/>
    </row>
    <row r="91" s="1" customFormat="1" ht="10.32" customHeight="1">
      <c r="B91" s="36"/>
      <c r="C91" s="37"/>
      <c r="D91" s="37"/>
      <c r="E91" s="37"/>
      <c r="F91" s="37"/>
      <c r="G91" s="37"/>
      <c r="H91" s="37"/>
      <c r="I91" s="129"/>
      <c r="J91" s="37"/>
      <c r="K91" s="37"/>
      <c r="L91" s="41"/>
    </row>
    <row r="92" s="9" customFormat="1" ht="29.28" customHeight="1">
      <c r="B92" s="177"/>
      <c r="C92" s="178" t="s">
        <v>112</v>
      </c>
      <c r="D92" s="179" t="s">
        <v>54</v>
      </c>
      <c r="E92" s="179" t="s">
        <v>50</v>
      </c>
      <c r="F92" s="179" t="s">
        <v>51</v>
      </c>
      <c r="G92" s="179" t="s">
        <v>113</v>
      </c>
      <c r="H92" s="179" t="s">
        <v>114</v>
      </c>
      <c r="I92" s="180" t="s">
        <v>115</v>
      </c>
      <c r="J92" s="181" t="s">
        <v>94</v>
      </c>
      <c r="K92" s="182" t="s">
        <v>116</v>
      </c>
      <c r="L92" s="183"/>
      <c r="M92" s="86" t="s">
        <v>1</v>
      </c>
      <c r="N92" s="87" t="s">
        <v>39</v>
      </c>
      <c r="O92" s="87" t="s">
        <v>117</v>
      </c>
      <c r="P92" s="87" t="s">
        <v>118</v>
      </c>
      <c r="Q92" s="87" t="s">
        <v>119</v>
      </c>
      <c r="R92" s="87" t="s">
        <v>120</v>
      </c>
      <c r="S92" s="87" t="s">
        <v>121</v>
      </c>
      <c r="T92" s="88" t="s">
        <v>122</v>
      </c>
    </row>
    <row r="93" s="1" customFormat="1" ht="22.8" customHeight="1">
      <c r="B93" s="36"/>
      <c r="C93" s="93" t="s">
        <v>123</v>
      </c>
      <c r="D93" s="37"/>
      <c r="E93" s="37"/>
      <c r="F93" s="37"/>
      <c r="G93" s="37"/>
      <c r="H93" s="37"/>
      <c r="I93" s="129"/>
      <c r="J93" s="184">
        <f>BK93</f>
        <v>0</v>
      </c>
      <c r="K93" s="37"/>
      <c r="L93" s="41"/>
      <c r="M93" s="89"/>
      <c r="N93" s="90"/>
      <c r="O93" s="90"/>
      <c r="P93" s="185">
        <f>P94</f>
        <v>0</v>
      </c>
      <c r="Q93" s="90"/>
      <c r="R93" s="185">
        <f>R94</f>
        <v>1163.6542600000003</v>
      </c>
      <c r="S93" s="90"/>
      <c r="T93" s="186">
        <f>T94</f>
        <v>392.69000000000005</v>
      </c>
      <c r="AT93" s="15" t="s">
        <v>68</v>
      </c>
      <c r="AU93" s="15" t="s">
        <v>96</v>
      </c>
      <c r="BK93" s="187">
        <f>BK94</f>
        <v>0</v>
      </c>
    </row>
    <row r="94" s="10" customFormat="1" ht="25.92" customHeight="1">
      <c r="B94" s="188"/>
      <c r="C94" s="189"/>
      <c r="D94" s="190" t="s">
        <v>68</v>
      </c>
      <c r="E94" s="191" t="s">
        <v>124</v>
      </c>
      <c r="F94" s="191" t="s">
        <v>125</v>
      </c>
      <c r="G94" s="189"/>
      <c r="H94" s="189"/>
      <c r="I94" s="192"/>
      <c r="J94" s="193">
        <f>BK94</f>
        <v>0</v>
      </c>
      <c r="K94" s="189"/>
      <c r="L94" s="194"/>
      <c r="M94" s="195"/>
      <c r="N94" s="196"/>
      <c r="O94" s="196"/>
      <c r="P94" s="197">
        <f>P95+P146+P160+P164+P166+P183+P204+P220+P229+P234+P243+P278+P282</f>
        <v>0</v>
      </c>
      <c r="Q94" s="196"/>
      <c r="R94" s="197">
        <f>R95+R146+R160+R164+R166+R183+R204+R220+R229+R234+R243+R278+R282</f>
        <v>1163.6542600000003</v>
      </c>
      <c r="S94" s="196"/>
      <c r="T94" s="198">
        <f>T95+T146+T160+T164+T166+T183+T204+T220+T229+T234+T243+T278+T282</f>
        <v>392.69000000000005</v>
      </c>
      <c r="AR94" s="199" t="s">
        <v>77</v>
      </c>
      <c r="AT94" s="200" t="s">
        <v>68</v>
      </c>
      <c r="AU94" s="200" t="s">
        <v>69</v>
      </c>
      <c r="AY94" s="199" t="s">
        <v>126</v>
      </c>
      <c r="BK94" s="201">
        <f>BK95+BK146+BK160+BK164+BK166+BK183+BK204+BK220+BK229+BK234+BK243+BK278+BK282</f>
        <v>0</v>
      </c>
    </row>
    <row r="95" s="10" customFormat="1" ht="22.8" customHeight="1">
      <c r="B95" s="188"/>
      <c r="C95" s="189"/>
      <c r="D95" s="190" t="s">
        <v>68</v>
      </c>
      <c r="E95" s="202" t="s">
        <v>77</v>
      </c>
      <c r="F95" s="202" t="s">
        <v>127</v>
      </c>
      <c r="G95" s="189"/>
      <c r="H95" s="189"/>
      <c r="I95" s="192"/>
      <c r="J95" s="203">
        <f>BK95</f>
        <v>0</v>
      </c>
      <c r="K95" s="189"/>
      <c r="L95" s="194"/>
      <c r="M95" s="195"/>
      <c r="N95" s="196"/>
      <c r="O95" s="196"/>
      <c r="P95" s="197">
        <f>SUM(P96:P145)</f>
        <v>0</v>
      </c>
      <c r="Q95" s="196"/>
      <c r="R95" s="197">
        <f>SUM(R96:R145)</f>
        <v>112.53863</v>
      </c>
      <c r="S95" s="196"/>
      <c r="T95" s="198">
        <f>SUM(T96:T145)</f>
        <v>0</v>
      </c>
      <c r="AR95" s="199" t="s">
        <v>77</v>
      </c>
      <c r="AT95" s="200" t="s">
        <v>68</v>
      </c>
      <c r="AU95" s="200" t="s">
        <v>77</v>
      </c>
      <c r="AY95" s="199" t="s">
        <v>126</v>
      </c>
      <c r="BK95" s="201">
        <f>SUM(BK96:BK145)</f>
        <v>0</v>
      </c>
    </row>
    <row r="96" s="1" customFormat="1" ht="16.5" customHeight="1">
      <c r="B96" s="36"/>
      <c r="C96" s="204" t="s">
        <v>77</v>
      </c>
      <c r="D96" s="204" t="s">
        <v>128</v>
      </c>
      <c r="E96" s="205" t="s">
        <v>129</v>
      </c>
      <c r="F96" s="206" t="s">
        <v>130</v>
      </c>
      <c r="G96" s="207" t="s">
        <v>131</v>
      </c>
      <c r="H96" s="208">
        <v>1150</v>
      </c>
      <c r="I96" s="209"/>
      <c r="J96" s="208">
        <f>ROUND(I96*H96,2)</f>
        <v>0</v>
      </c>
      <c r="K96" s="206" t="s">
        <v>132</v>
      </c>
      <c r="L96" s="41"/>
      <c r="M96" s="210" t="s">
        <v>1</v>
      </c>
      <c r="N96" s="211" t="s">
        <v>40</v>
      </c>
      <c r="O96" s="77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15" t="s">
        <v>133</v>
      </c>
      <c r="AT96" s="15" t="s">
        <v>128</v>
      </c>
      <c r="AU96" s="15" t="s">
        <v>79</v>
      </c>
      <c r="AY96" s="15" t="s">
        <v>126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77</v>
      </c>
      <c r="BK96" s="214">
        <f>ROUND(I96*H96,2)</f>
        <v>0</v>
      </c>
      <c r="BL96" s="15" t="s">
        <v>133</v>
      </c>
      <c r="BM96" s="15" t="s">
        <v>134</v>
      </c>
    </row>
    <row r="97" s="11" customFormat="1">
      <c r="B97" s="215"/>
      <c r="C97" s="216"/>
      <c r="D97" s="217" t="s">
        <v>135</v>
      </c>
      <c r="E97" s="218" t="s">
        <v>1</v>
      </c>
      <c r="F97" s="219" t="s">
        <v>136</v>
      </c>
      <c r="G97" s="216"/>
      <c r="H97" s="218" t="s">
        <v>1</v>
      </c>
      <c r="I97" s="220"/>
      <c r="J97" s="216"/>
      <c r="K97" s="216"/>
      <c r="L97" s="221"/>
      <c r="M97" s="222"/>
      <c r="N97" s="223"/>
      <c r="O97" s="223"/>
      <c r="P97" s="223"/>
      <c r="Q97" s="223"/>
      <c r="R97" s="223"/>
      <c r="S97" s="223"/>
      <c r="T97" s="224"/>
      <c r="AT97" s="225" t="s">
        <v>135</v>
      </c>
      <c r="AU97" s="225" t="s">
        <v>79</v>
      </c>
      <c r="AV97" s="11" t="s">
        <v>77</v>
      </c>
      <c r="AW97" s="11" t="s">
        <v>31</v>
      </c>
      <c r="AX97" s="11" t="s">
        <v>69</v>
      </c>
      <c r="AY97" s="225" t="s">
        <v>126</v>
      </c>
    </row>
    <row r="98" s="11" customFormat="1">
      <c r="B98" s="215"/>
      <c r="C98" s="216"/>
      <c r="D98" s="217" t="s">
        <v>135</v>
      </c>
      <c r="E98" s="218" t="s">
        <v>1</v>
      </c>
      <c r="F98" s="219" t="s">
        <v>137</v>
      </c>
      <c r="G98" s="216"/>
      <c r="H98" s="218" t="s">
        <v>1</v>
      </c>
      <c r="I98" s="220"/>
      <c r="J98" s="216"/>
      <c r="K98" s="216"/>
      <c r="L98" s="221"/>
      <c r="M98" s="222"/>
      <c r="N98" s="223"/>
      <c r="O98" s="223"/>
      <c r="P98" s="223"/>
      <c r="Q98" s="223"/>
      <c r="R98" s="223"/>
      <c r="S98" s="223"/>
      <c r="T98" s="224"/>
      <c r="AT98" s="225" t="s">
        <v>135</v>
      </c>
      <c r="AU98" s="225" t="s">
        <v>79</v>
      </c>
      <c r="AV98" s="11" t="s">
        <v>77</v>
      </c>
      <c r="AW98" s="11" t="s">
        <v>31</v>
      </c>
      <c r="AX98" s="11" t="s">
        <v>69</v>
      </c>
      <c r="AY98" s="225" t="s">
        <v>126</v>
      </c>
    </row>
    <row r="99" s="12" customFormat="1">
      <c r="B99" s="226"/>
      <c r="C99" s="227"/>
      <c r="D99" s="217" t="s">
        <v>135</v>
      </c>
      <c r="E99" s="228" t="s">
        <v>1</v>
      </c>
      <c r="F99" s="229" t="s">
        <v>138</v>
      </c>
      <c r="G99" s="227"/>
      <c r="H99" s="230">
        <v>850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AT99" s="236" t="s">
        <v>135</v>
      </c>
      <c r="AU99" s="236" t="s">
        <v>79</v>
      </c>
      <c r="AV99" s="12" t="s">
        <v>79</v>
      </c>
      <c r="AW99" s="12" t="s">
        <v>31</v>
      </c>
      <c r="AX99" s="12" t="s">
        <v>69</v>
      </c>
      <c r="AY99" s="236" t="s">
        <v>126</v>
      </c>
    </row>
    <row r="100" s="11" customFormat="1">
      <c r="B100" s="215"/>
      <c r="C100" s="216"/>
      <c r="D100" s="217" t="s">
        <v>135</v>
      </c>
      <c r="E100" s="218" t="s">
        <v>1</v>
      </c>
      <c r="F100" s="219" t="s">
        <v>139</v>
      </c>
      <c r="G100" s="216"/>
      <c r="H100" s="218" t="s">
        <v>1</v>
      </c>
      <c r="I100" s="220"/>
      <c r="J100" s="216"/>
      <c r="K100" s="216"/>
      <c r="L100" s="221"/>
      <c r="M100" s="222"/>
      <c r="N100" s="223"/>
      <c r="O100" s="223"/>
      <c r="P100" s="223"/>
      <c r="Q100" s="223"/>
      <c r="R100" s="223"/>
      <c r="S100" s="223"/>
      <c r="T100" s="224"/>
      <c r="AT100" s="225" t="s">
        <v>135</v>
      </c>
      <c r="AU100" s="225" t="s">
        <v>79</v>
      </c>
      <c r="AV100" s="11" t="s">
        <v>77</v>
      </c>
      <c r="AW100" s="11" t="s">
        <v>31</v>
      </c>
      <c r="AX100" s="11" t="s">
        <v>69</v>
      </c>
      <c r="AY100" s="225" t="s">
        <v>126</v>
      </c>
    </row>
    <row r="101" s="12" customFormat="1">
      <c r="B101" s="226"/>
      <c r="C101" s="227"/>
      <c r="D101" s="217" t="s">
        <v>135</v>
      </c>
      <c r="E101" s="228" t="s">
        <v>1</v>
      </c>
      <c r="F101" s="229" t="s">
        <v>140</v>
      </c>
      <c r="G101" s="227"/>
      <c r="H101" s="230">
        <v>300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AT101" s="236" t="s">
        <v>135</v>
      </c>
      <c r="AU101" s="236" t="s">
        <v>79</v>
      </c>
      <c r="AV101" s="12" t="s">
        <v>79</v>
      </c>
      <c r="AW101" s="12" t="s">
        <v>31</v>
      </c>
      <c r="AX101" s="12" t="s">
        <v>69</v>
      </c>
      <c r="AY101" s="236" t="s">
        <v>126</v>
      </c>
    </row>
    <row r="102" s="13" customFormat="1">
      <c r="B102" s="237"/>
      <c r="C102" s="238"/>
      <c r="D102" s="217" t="s">
        <v>135</v>
      </c>
      <c r="E102" s="239" t="s">
        <v>1</v>
      </c>
      <c r="F102" s="240" t="s">
        <v>141</v>
      </c>
      <c r="G102" s="238"/>
      <c r="H102" s="241">
        <v>1150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AT102" s="247" t="s">
        <v>135</v>
      </c>
      <c r="AU102" s="247" t="s">
        <v>79</v>
      </c>
      <c r="AV102" s="13" t="s">
        <v>133</v>
      </c>
      <c r="AW102" s="13" t="s">
        <v>31</v>
      </c>
      <c r="AX102" s="13" t="s">
        <v>77</v>
      </c>
      <c r="AY102" s="247" t="s">
        <v>126</v>
      </c>
    </row>
    <row r="103" s="1" customFormat="1" ht="16.5" customHeight="1">
      <c r="B103" s="36"/>
      <c r="C103" s="204" t="s">
        <v>79</v>
      </c>
      <c r="D103" s="204" t="s">
        <v>128</v>
      </c>
      <c r="E103" s="205" t="s">
        <v>142</v>
      </c>
      <c r="F103" s="206" t="s">
        <v>143</v>
      </c>
      <c r="G103" s="207" t="s">
        <v>131</v>
      </c>
      <c r="H103" s="208">
        <v>575</v>
      </c>
      <c r="I103" s="209"/>
      <c r="J103" s="208">
        <f>ROUND(I103*H103,2)</f>
        <v>0</v>
      </c>
      <c r="K103" s="206" t="s">
        <v>132</v>
      </c>
      <c r="L103" s="41"/>
      <c r="M103" s="210" t="s">
        <v>1</v>
      </c>
      <c r="N103" s="211" t="s">
        <v>40</v>
      </c>
      <c r="O103" s="77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AR103" s="15" t="s">
        <v>133</v>
      </c>
      <c r="AT103" s="15" t="s">
        <v>128</v>
      </c>
      <c r="AU103" s="15" t="s">
        <v>79</v>
      </c>
      <c r="AY103" s="15" t="s">
        <v>126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77</v>
      </c>
      <c r="BK103" s="214">
        <f>ROUND(I103*H103,2)</f>
        <v>0</v>
      </c>
      <c r="BL103" s="15" t="s">
        <v>133</v>
      </c>
      <c r="BM103" s="15" t="s">
        <v>144</v>
      </c>
    </row>
    <row r="104" s="12" customFormat="1">
      <c r="B104" s="226"/>
      <c r="C104" s="227"/>
      <c r="D104" s="217" t="s">
        <v>135</v>
      </c>
      <c r="E104" s="228" t="s">
        <v>1</v>
      </c>
      <c r="F104" s="229" t="s">
        <v>145</v>
      </c>
      <c r="G104" s="227"/>
      <c r="H104" s="230">
        <v>575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AT104" s="236" t="s">
        <v>135</v>
      </c>
      <c r="AU104" s="236" t="s">
        <v>79</v>
      </c>
      <c r="AV104" s="12" t="s">
        <v>79</v>
      </c>
      <c r="AW104" s="12" t="s">
        <v>31</v>
      </c>
      <c r="AX104" s="12" t="s">
        <v>77</v>
      </c>
      <c r="AY104" s="236" t="s">
        <v>126</v>
      </c>
    </row>
    <row r="105" s="1" customFormat="1" ht="16.5" customHeight="1">
      <c r="B105" s="36"/>
      <c r="C105" s="204" t="s">
        <v>146</v>
      </c>
      <c r="D105" s="204" t="s">
        <v>128</v>
      </c>
      <c r="E105" s="205" t="s">
        <v>147</v>
      </c>
      <c r="F105" s="206" t="s">
        <v>148</v>
      </c>
      <c r="G105" s="207" t="s">
        <v>131</v>
      </c>
      <c r="H105" s="208">
        <v>115</v>
      </c>
      <c r="I105" s="209"/>
      <c r="J105" s="208">
        <f>ROUND(I105*H105,2)</f>
        <v>0</v>
      </c>
      <c r="K105" s="206" t="s">
        <v>132</v>
      </c>
      <c r="L105" s="41"/>
      <c r="M105" s="210" t="s">
        <v>1</v>
      </c>
      <c r="N105" s="211" t="s">
        <v>40</v>
      </c>
      <c r="O105" s="77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AR105" s="15" t="s">
        <v>133</v>
      </c>
      <c r="AT105" s="15" t="s">
        <v>128</v>
      </c>
      <c r="AU105" s="15" t="s">
        <v>79</v>
      </c>
      <c r="AY105" s="15" t="s">
        <v>126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77</v>
      </c>
      <c r="BK105" s="214">
        <f>ROUND(I105*H105,2)</f>
        <v>0</v>
      </c>
      <c r="BL105" s="15" t="s">
        <v>133</v>
      </c>
      <c r="BM105" s="15" t="s">
        <v>149</v>
      </c>
    </row>
    <row r="106" s="11" customFormat="1">
      <c r="B106" s="215"/>
      <c r="C106" s="216"/>
      <c r="D106" s="217" t="s">
        <v>135</v>
      </c>
      <c r="E106" s="218" t="s">
        <v>1</v>
      </c>
      <c r="F106" s="219" t="s">
        <v>150</v>
      </c>
      <c r="G106" s="216"/>
      <c r="H106" s="218" t="s">
        <v>1</v>
      </c>
      <c r="I106" s="220"/>
      <c r="J106" s="216"/>
      <c r="K106" s="216"/>
      <c r="L106" s="221"/>
      <c r="M106" s="222"/>
      <c r="N106" s="223"/>
      <c r="O106" s="223"/>
      <c r="P106" s="223"/>
      <c r="Q106" s="223"/>
      <c r="R106" s="223"/>
      <c r="S106" s="223"/>
      <c r="T106" s="224"/>
      <c r="AT106" s="225" t="s">
        <v>135</v>
      </c>
      <c r="AU106" s="225" t="s">
        <v>79</v>
      </c>
      <c r="AV106" s="11" t="s">
        <v>77</v>
      </c>
      <c r="AW106" s="11" t="s">
        <v>31</v>
      </c>
      <c r="AX106" s="11" t="s">
        <v>69</v>
      </c>
      <c r="AY106" s="225" t="s">
        <v>126</v>
      </c>
    </row>
    <row r="107" s="12" customFormat="1">
      <c r="B107" s="226"/>
      <c r="C107" s="227"/>
      <c r="D107" s="217" t="s">
        <v>135</v>
      </c>
      <c r="E107" s="228" t="s">
        <v>1</v>
      </c>
      <c r="F107" s="229" t="s">
        <v>151</v>
      </c>
      <c r="G107" s="227"/>
      <c r="H107" s="230">
        <v>115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AT107" s="236" t="s">
        <v>135</v>
      </c>
      <c r="AU107" s="236" t="s">
        <v>79</v>
      </c>
      <c r="AV107" s="12" t="s">
        <v>79</v>
      </c>
      <c r="AW107" s="12" t="s">
        <v>31</v>
      </c>
      <c r="AX107" s="12" t="s">
        <v>77</v>
      </c>
      <c r="AY107" s="236" t="s">
        <v>126</v>
      </c>
    </row>
    <row r="108" s="1" customFormat="1" ht="16.5" customHeight="1">
      <c r="B108" s="36"/>
      <c r="C108" s="204" t="s">
        <v>133</v>
      </c>
      <c r="D108" s="204" t="s">
        <v>128</v>
      </c>
      <c r="E108" s="205" t="s">
        <v>152</v>
      </c>
      <c r="F108" s="206" t="s">
        <v>153</v>
      </c>
      <c r="G108" s="207" t="s">
        <v>131</v>
      </c>
      <c r="H108" s="208">
        <v>33</v>
      </c>
      <c r="I108" s="209"/>
      <c r="J108" s="208">
        <f>ROUND(I108*H108,2)</f>
        <v>0</v>
      </c>
      <c r="K108" s="206" t="s">
        <v>132</v>
      </c>
      <c r="L108" s="41"/>
      <c r="M108" s="210" t="s">
        <v>1</v>
      </c>
      <c r="N108" s="211" t="s">
        <v>40</v>
      </c>
      <c r="O108" s="77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AR108" s="15" t="s">
        <v>133</v>
      </c>
      <c r="AT108" s="15" t="s">
        <v>128</v>
      </c>
      <c r="AU108" s="15" t="s">
        <v>79</v>
      </c>
      <c r="AY108" s="15" t="s">
        <v>126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5" t="s">
        <v>77</v>
      </c>
      <c r="BK108" s="214">
        <f>ROUND(I108*H108,2)</f>
        <v>0</v>
      </c>
      <c r="BL108" s="15" t="s">
        <v>133</v>
      </c>
      <c r="BM108" s="15" t="s">
        <v>154</v>
      </c>
    </row>
    <row r="109" s="11" customFormat="1">
      <c r="B109" s="215"/>
      <c r="C109" s="216"/>
      <c r="D109" s="217" t="s">
        <v>135</v>
      </c>
      <c r="E109" s="218" t="s">
        <v>1</v>
      </c>
      <c r="F109" s="219" t="s">
        <v>155</v>
      </c>
      <c r="G109" s="216"/>
      <c r="H109" s="218" t="s">
        <v>1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135</v>
      </c>
      <c r="AU109" s="225" t="s">
        <v>79</v>
      </c>
      <c r="AV109" s="11" t="s">
        <v>77</v>
      </c>
      <c r="AW109" s="11" t="s">
        <v>31</v>
      </c>
      <c r="AX109" s="11" t="s">
        <v>69</v>
      </c>
      <c r="AY109" s="225" t="s">
        <v>126</v>
      </c>
    </row>
    <row r="110" s="12" customFormat="1">
      <c r="B110" s="226"/>
      <c r="C110" s="227"/>
      <c r="D110" s="217" t="s">
        <v>135</v>
      </c>
      <c r="E110" s="228" t="s">
        <v>1</v>
      </c>
      <c r="F110" s="229" t="s">
        <v>156</v>
      </c>
      <c r="G110" s="227"/>
      <c r="H110" s="230">
        <v>33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AT110" s="236" t="s">
        <v>135</v>
      </c>
      <c r="AU110" s="236" t="s">
        <v>79</v>
      </c>
      <c r="AV110" s="12" t="s">
        <v>79</v>
      </c>
      <c r="AW110" s="12" t="s">
        <v>31</v>
      </c>
      <c r="AX110" s="12" t="s">
        <v>77</v>
      </c>
      <c r="AY110" s="236" t="s">
        <v>126</v>
      </c>
    </row>
    <row r="111" s="1" customFormat="1" ht="16.5" customHeight="1">
      <c r="B111" s="36"/>
      <c r="C111" s="204" t="s">
        <v>157</v>
      </c>
      <c r="D111" s="204" t="s">
        <v>128</v>
      </c>
      <c r="E111" s="205" t="s">
        <v>158</v>
      </c>
      <c r="F111" s="206" t="s">
        <v>159</v>
      </c>
      <c r="G111" s="207" t="s">
        <v>131</v>
      </c>
      <c r="H111" s="208">
        <v>16.5</v>
      </c>
      <c r="I111" s="209"/>
      <c r="J111" s="208">
        <f>ROUND(I111*H111,2)</f>
        <v>0</v>
      </c>
      <c r="K111" s="206" t="s">
        <v>132</v>
      </c>
      <c r="L111" s="41"/>
      <c r="M111" s="210" t="s">
        <v>1</v>
      </c>
      <c r="N111" s="211" t="s">
        <v>40</v>
      </c>
      <c r="O111" s="77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AR111" s="15" t="s">
        <v>133</v>
      </c>
      <c r="AT111" s="15" t="s">
        <v>128</v>
      </c>
      <c r="AU111" s="15" t="s">
        <v>79</v>
      </c>
      <c r="AY111" s="15" t="s">
        <v>126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5" t="s">
        <v>77</v>
      </c>
      <c r="BK111" s="214">
        <f>ROUND(I111*H111,2)</f>
        <v>0</v>
      </c>
      <c r="BL111" s="15" t="s">
        <v>133</v>
      </c>
      <c r="BM111" s="15" t="s">
        <v>160</v>
      </c>
    </row>
    <row r="112" s="12" customFormat="1">
      <c r="B112" s="226"/>
      <c r="C112" s="227"/>
      <c r="D112" s="217" t="s">
        <v>135</v>
      </c>
      <c r="E112" s="228" t="s">
        <v>1</v>
      </c>
      <c r="F112" s="229" t="s">
        <v>161</v>
      </c>
      <c r="G112" s="227"/>
      <c r="H112" s="230">
        <v>16.5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AT112" s="236" t="s">
        <v>135</v>
      </c>
      <c r="AU112" s="236" t="s">
        <v>79</v>
      </c>
      <c r="AV112" s="12" t="s">
        <v>79</v>
      </c>
      <c r="AW112" s="12" t="s">
        <v>31</v>
      </c>
      <c r="AX112" s="12" t="s">
        <v>77</v>
      </c>
      <c r="AY112" s="236" t="s">
        <v>126</v>
      </c>
    </row>
    <row r="113" s="1" customFormat="1" ht="16.5" customHeight="1">
      <c r="B113" s="36"/>
      <c r="C113" s="204" t="s">
        <v>162</v>
      </c>
      <c r="D113" s="204" t="s">
        <v>128</v>
      </c>
      <c r="E113" s="205" t="s">
        <v>163</v>
      </c>
      <c r="F113" s="206" t="s">
        <v>164</v>
      </c>
      <c r="G113" s="207" t="s">
        <v>131</v>
      </c>
      <c r="H113" s="208">
        <v>340</v>
      </c>
      <c r="I113" s="209"/>
      <c r="J113" s="208">
        <f>ROUND(I113*H113,2)</f>
        <v>0</v>
      </c>
      <c r="K113" s="206" t="s">
        <v>132</v>
      </c>
      <c r="L113" s="41"/>
      <c r="M113" s="210" t="s">
        <v>1</v>
      </c>
      <c r="N113" s="211" t="s">
        <v>40</v>
      </c>
      <c r="O113" s="77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AR113" s="15" t="s">
        <v>133</v>
      </c>
      <c r="AT113" s="15" t="s">
        <v>128</v>
      </c>
      <c r="AU113" s="15" t="s">
        <v>79</v>
      </c>
      <c r="AY113" s="15" t="s">
        <v>126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5" t="s">
        <v>77</v>
      </c>
      <c r="BK113" s="214">
        <f>ROUND(I113*H113,2)</f>
        <v>0</v>
      </c>
      <c r="BL113" s="15" t="s">
        <v>133</v>
      </c>
      <c r="BM113" s="15" t="s">
        <v>165</v>
      </c>
    </row>
    <row r="114" s="11" customFormat="1">
      <c r="B114" s="215"/>
      <c r="C114" s="216"/>
      <c r="D114" s="217" t="s">
        <v>135</v>
      </c>
      <c r="E114" s="218" t="s">
        <v>1</v>
      </c>
      <c r="F114" s="219" t="s">
        <v>136</v>
      </c>
      <c r="G114" s="216"/>
      <c r="H114" s="218" t="s">
        <v>1</v>
      </c>
      <c r="I114" s="220"/>
      <c r="J114" s="216"/>
      <c r="K114" s="216"/>
      <c r="L114" s="221"/>
      <c r="M114" s="222"/>
      <c r="N114" s="223"/>
      <c r="O114" s="223"/>
      <c r="P114" s="223"/>
      <c r="Q114" s="223"/>
      <c r="R114" s="223"/>
      <c r="S114" s="223"/>
      <c r="T114" s="224"/>
      <c r="AT114" s="225" t="s">
        <v>135</v>
      </c>
      <c r="AU114" s="225" t="s">
        <v>79</v>
      </c>
      <c r="AV114" s="11" t="s">
        <v>77</v>
      </c>
      <c r="AW114" s="11" t="s">
        <v>31</v>
      </c>
      <c r="AX114" s="11" t="s">
        <v>69</v>
      </c>
      <c r="AY114" s="225" t="s">
        <v>126</v>
      </c>
    </row>
    <row r="115" s="11" customFormat="1">
      <c r="B115" s="215"/>
      <c r="C115" s="216"/>
      <c r="D115" s="217" t="s">
        <v>135</v>
      </c>
      <c r="E115" s="218" t="s">
        <v>1</v>
      </c>
      <c r="F115" s="219" t="s">
        <v>166</v>
      </c>
      <c r="G115" s="216"/>
      <c r="H115" s="218" t="s">
        <v>1</v>
      </c>
      <c r="I115" s="220"/>
      <c r="J115" s="216"/>
      <c r="K115" s="216"/>
      <c r="L115" s="221"/>
      <c r="M115" s="222"/>
      <c r="N115" s="223"/>
      <c r="O115" s="223"/>
      <c r="P115" s="223"/>
      <c r="Q115" s="223"/>
      <c r="R115" s="223"/>
      <c r="S115" s="223"/>
      <c r="T115" s="224"/>
      <c r="AT115" s="225" t="s">
        <v>135</v>
      </c>
      <c r="AU115" s="225" t="s">
        <v>79</v>
      </c>
      <c r="AV115" s="11" t="s">
        <v>77</v>
      </c>
      <c r="AW115" s="11" t="s">
        <v>31</v>
      </c>
      <c r="AX115" s="11" t="s">
        <v>69</v>
      </c>
      <c r="AY115" s="225" t="s">
        <v>126</v>
      </c>
    </row>
    <row r="116" s="12" customFormat="1">
      <c r="B116" s="226"/>
      <c r="C116" s="227"/>
      <c r="D116" s="217" t="s">
        <v>135</v>
      </c>
      <c r="E116" s="228" t="s">
        <v>1</v>
      </c>
      <c r="F116" s="229" t="s">
        <v>167</v>
      </c>
      <c r="G116" s="227"/>
      <c r="H116" s="230">
        <v>340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AT116" s="236" t="s">
        <v>135</v>
      </c>
      <c r="AU116" s="236" t="s">
        <v>79</v>
      </c>
      <c r="AV116" s="12" t="s">
        <v>79</v>
      </c>
      <c r="AW116" s="12" t="s">
        <v>31</v>
      </c>
      <c r="AX116" s="12" t="s">
        <v>77</v>
      </c>
      <c r="AY116" s="236" t="s">
        <v>126</v>
      </c>
    </row>
    <row r="117" s="1" customFormat="1" ht="16.5" customHeight="1">
      <c r="B117" s="36"/>
      <c r="C117" s="204" t="s">
        <v>168</v>
      </c>
      <c r="D117" s="204" t="s">
        <v>128</v>
      </c>
      <c r="E117" s="205" t="s">
        <v>169</v>
      </c>
      <c r="F117" s="206" t="s">
        <v>170</v>
      </c>
      <c r="G117" s="207" t="s">
        <v>131</v>
      </c>
      <c r="H117" s="208">
        <v>20</v>
      </c>
      <c r="I117" s="209"/>
      <c r="J117" s="208">
        <f>ROUND(I117*H117,2)</f>
        <v>0</v>
      </c>
      <c r="K117" s="206" t="s">
        <v>132</v>
      </c>
      <c r="L117" s="41"/>
      <c r="M117" s="210" t="s">
        <v>1</v>
      </c>
      <c r="N117" s="211" t="s">
        <v>40</v>
      </c>
      <c r="O117" s="77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15" t="s">
        <v>133</v>
      </c>
      <c r="AT117" s="15" t="s">
        <v>128</v>
      </c>
      <c r="AU117" s="15" t="s">
        <v>79</v>
      </c>
      <c r="AY117" s="15" t="s">
        <v>126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77</v>
      </c>
      <c r="BK117" s="214">
        <f>ROUND(I117*H117,2)</f>
        <v>0</v>
      </c>
      <c r="BL117" s="15" t="s">
        <v>133</v>
      </c>
      <c r="BM117" s="15" t="s">
        <v>171</v>
      </c>
    </row>
    <row r="118" s="11" customFormat="1">
      <c r="B118" s="215"/>
      <c r="C118" s="216"/>
      <c r="D118" s="217" t="s">
        <v>135</v>
      </c>
      <c r="E118" s="218" t="s">
        <v>1</v>
      </c>
      <c r="F118" s="219" t="s">
        <v>172</v>
      </c>
      <c r="G118" s="216"/>
      <c r="H118" s="218" t="s">
        <v>1</v>
      </c>
      <c r="I118" s="220"/>
      <c r="J118" s="216"/>
      <c r="K118" s="216"/>
      <c r="L118" s="221"/>
      <c r="M118" s="222"/>
      <c r="N118" s="223"/>
      <c r="O118" s="223"/>
      <c r="P118" s="223"/>
      <c r="Q118" s="223"/>
      <c r="R118" s="223"/>
      <c r="S118" s="223"/>
      <c r="T118" s="224"/>
      <c r="AT118" s="225" t="s">
        <v>135</v>
      </c>
      <c r="AU118" s="225" t="s">
        <v>79</v>
      </c>
      <c r="AV118" s="11" t="s">
        <v>77</v>
      </c>
      <c r="AW118" s="11" t="s">
        <v>31</v>
      </c>
      <c r="AX118" s="11" t="s">
        <v>69</v>
      </c>
      <c r="AY118" s="225" t="s">
        <v>126</v>
      </c>
    </row>
    <row r="119" s="11" customFormat="1">
      <c r="B119" s="215"/>
      <c r="C119" s="216"/>
      <c r="D119" s="217" t="s">
        <v>135</v>
      </c>
      <c r="E119" s="218" t="s">
        <v>1</v>
      </c>
      <c r="F119" s="219" t="s">
        <v>173</v>
      </c>
      <c r="G119" s="216"/>
      <c r="H119" s="218" t="s">
        <v>1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AT119" s="225" t="s">
        <v>135</v>
      </c>
      <c r="AU119" s="225" t="s">
        <v>79</v>
      </c>
      <c r="AV119" s="11" t="s">
        <v>77</v>
      </c>
      <c r="AW119" s="11" t="s">
        <v>31</v>
      </c>
      <c r="AX119" s="11" t="s">
        <v>69</v>
      </c>
      <c r="AY119" s="225" t="s">
        <v>126</v>
      </c>
    </row>
    <row r="120" s="12" customFormat="1">
      <c r="B120" s="226"/>
      <c r="C120" s="227"/>
      <c r="D120" s="217" t="s">
        <v>135</v>
      </c>
      <c r="E120" s="228" t="s">
        <v>1</v>
      </c>
      <c r="F120" s="229" t="s">
        <v>174</v>
      </c>
      <c r="G120" s="227"/>
      <c r="H120" s="230">
        <v>20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AT120" s="236" t="s">
        <v>135</v>
      </c>
      <c r="AU120" s="236" t="s">
        <v>79</v>
      </c>
      <c r="AV120" s="12" t="s">
        <v>79</v>
      </c>
      <c r="AW120" s="12" t="s">
        <v>31</v>
      </c>
      <c r="AX120" s="12" t="s">
        <v>77</v>
      </c>
      <c r="AY120" s="236" t="s">
        <v>126</v>
      </c>
    </row>
    <row r="121" s="1" customFormat="1" ht="16.5" customHeight="1">
      <c r="B121" s="36"/>
      <c r="C121" s="204" t="s">
        <v>175</v>
      </c>
      <c r="D121" s="204" t="s">
        <v>128</v>
      </c>
      <c r="E121" s="205" t="s">
        <v>176</v>
      </c>
      <c r="F121" s="206" t="s">
        <v>177</v>
      </c>
      <c r="G121" s="207" t="s">
        <v>131</v>
      </c>
      <c r="H121" s="208">
        <v>823</v>
      </c>
      <c r="I121" s="209"/>
      <c r="J121" s="208">
        <f>ROUND(I121*H121,2)</f>
        <v>0</v>
      </c>
      <c r="K121" s="206" t="s">
        <v>132</v>
      </c>
      <c r="L121" s="41"/>
      <c r="M121" s="210" t="s">
        <v>1</v>
      </c>
      <c r="N121" s="211" t="s">
        <v>40</v>
      </c>
      <c r="O121" s="77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AR121" s="15" t="s">
        <v>133</v>
      </c>
      <c r="AT121" s="15" t="s">
        <v>128</v>
      </c>
      <c r="AU121" s="15" t="s">
        <v>79</v>
      </c>
      <c r="AY121" s="15" t="s">
        <v>126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5" t="s">
        <v>77</v>
      </c>
      <c r="BK121" s="214">
        <f>ROUND(I121*H121,2)</f>
        <v>0</v>
      </c>
      <c r="BL121" s="15" t="s">
        <v>133</v>
      </c>
      <c r="BM121" s="15" t="s">
        <v>178</v>
      </c>
    </row>
    <row r="122" s="11" customFormat="1">
      <c r="B122" s="215"/>
      <c r="C122" s="216"/>
      <c r="D122" s="217" t="s">
        <v>135</v>
      </c>
      <c r="E122" s="218" t="s">
        <v>1</v>
      </c>
      <c r="F122" s="219" t="s">
        <v>179</v>
      </c>
      <c r="G122" s="216"/>
      <c r="H122" s="218" t="s">
        <v>1</v>
      </c>
      <c r="I122" s="220"/>
      <c r="J122" s="216"/>
      <c r="K122" s="216"/>
      <c r="L122" s="221"/>
      <c r="M122" s="222"/>
      <c r="N122" s="223"/>
      <c r="O122" s="223"/>
      <c r="P122" s="223"/>
      <c r="Q122" s="223"/>
      <c r="R122" s="223"/>
      <c r="S122" s="223"/>
      <c r="T122" s="224"/>
      <c r="AT122" s="225" t="s">
        <v>135</v>
      </c>
      <c r="AU122" s="225" t="s">
        <v>79</v>
      </c>
      <c r="AV122" s="11" t="s">
        <v>77</v>
      </c>
      <c r="AW122" s="11" t="s">
        <v>31</v>
      </c>
      <c r="AX122" s="11" t="s">
        <v>69</v>
      </c>
      <c r="AY122" s="225" t="s">
        <v>126</v>
      </c>
    </row>
    <row r="123" s="12" customFormat="1">
      <c r="B123" s="226"/>
      <c r="C123" s="227"/>
      <c r="D123" s="217" t="s">
        <v>135</v>
      </c>
      <c r="E123" s="228" t="s">
        <v>1</v>
      </c>
      <c r="F123" s="229" t="s">
        <v>180</v>
      </c>
      <c r="G123" s="227"/>
      <c r="H123" s="230">
        <v>1183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AT123" s="236" t="s">
        <v>135</v>
      </c>
      <c r="AU123" s="236" t="s">
        <v>79</v>
      </c>
      <c r="AV123" s="12" t="s">
        <v>79</v>
      </c>
      <c r="AW123" s="12" t="s">
        <v>31</v>
      </c>
      <c r="AX123" s="12" t="s">
        <v>69</v>
      </c>
      <c r="AY123" s="236" t="s">
        <v>126</v>
      </c>
    </row>
    <row r="124" s="11" customFormat="1">
      <c r="B124" s="215"/>
      <c r="C124" s="216"/>
      <c r="D124" s="217" t="s">
        <v>135</v>
      </c>
      <c r="E124" s="218" t="s">
        <v>1</v>
      </c>
      <c r="F124" s="219" t="s">
        <v>181</v>
      </c>
      <c r="G124" s="216"/>
      <c r="H124" s="218" t="s">
        <v>1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135</v>
      </c>
      <c r="AU124" s="225" t="s">
        <v>79</v>
      </c>
      <c r="AV124" s="11" t="s">
        <v>77</v>
      </c>
      <c r="AW124" s="11" t="s">
        <v>31</v>
      </c>
      <c r="AX124" s="11" t="s">
        <v>69</v>
      </c>
      <c r="AY124" s="225" t="s">
        <v>126</v>
      </c>
    </row>
    <row r="125" s="12" customFormat="1">
      <c r="B125" s="226"/>
      <c r="C125" s="227"/>
      <c r="D125" s="217" t="s">
        <v>135</v>
      </c>
      <c r="E125" s="228" t="s">
        <v>1</v>
      </c>
      <c r="F125" s="229" t="s">
        <v>182</v>
      </c>
      <c r="G125" s="227"/>
      <c r="H125" s="230">
        <v>-360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AT125" s="236" t="s">
        <v>135</v>
      </c>
      <c r="AU125" s="236" t="s">
        <v>79</v>
      </c>
      <c r="AV125" s="12" t="s">
        <v>79</v>
      </c>
      <c r="AW125" s="12" t="s">
        <v>31</v>
      </c>
      <c r="AX125" s="12" t="s">
        <v>69</v>
      </c>
      <c r="AY125" s="236" t="s">
        <v>126</v>
      </c>
    </row>
    <row r="126" s="13" customFormat="1">
      <c r="B126" s="237"/>
      <c r="C126" s="238"/>
      <c r="D126" s="217" t="s">
        <v>135</v>
      </c>
      <c r="E126" s="239" t="s">
        <v>1</v>
      </c>
      <c r="F126" s="240" t="s">
        <v>141</v>
      </c>
      <c r="G126" s="238"/>
      <c r="H126" s="241">
        <v>823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AT126" s="247" t="s">
        <v>135</v>
      </c>
      <c r="AU126" s="247" t="s">
        <v>79</v>
      </c>
      <c r="AV126" s="13" t="s">
        <v>133</v>
      </c>
      <c r="AW126" s="13" t="s">
        <v>31</v>
      </c>
      <c r="AX126" s="13" t="s">
        <v>77</v>
      </c>
      <c r="AY126" s="247" t="s">
        <v>126</v>
      </c>
    </row>
    <row r="127" s="1" customFormat="1" ht="16.5" customHeight="1">
      <c r="B127" s="36"/>
      <c r="C127" s="204" t="s">
        <v>183</v>
      </c>
      <c r="D127" s="204" t="s">
        <v>128</v>
      </c>
      <c r="E127" s="205" t="s">
        <v>184</v>
      </c>
      <c r="F127" s="206" t="s">
        <v>185</v>
      </c>
      <c r="G127" s="207" t="s">
        <v>131</v>
      </c>
      <c r="H127" s="208">
        <v>823</v>
      </c>
      <c r="I127" s="209"/>
      <c r="J127" s="208">
        <f>ROUND(I127*H127,2)</f>
        <v>0</v>
      </c>
      <c r="K127" s="206" t="s">
        <v>132</v>
      </c>
      <c r="L127" s="41"/>
      <c r="M127" s="210" t="s">
        <v>1</v>
      </c>
      <c r="N127" s="211" t="s">
        <v>40</v>
      </c>
      <c r="O127" s="77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AR127" s="15" t="s">
        <v>133</v>
      </c>
      <c r="AT127" s="15" t="s">
        <v>128</v>
      </c>
      <c r="AU127" s="15" t="s">
        <v>79</v>
      </c>
      <c r="AY127" s="15" t="s">
        <v>126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5" t="s">
        <v>77</v>
      </c>
      <c r="BK127" s="214">
        <f>ROUND(I127*H127,2)</f>
        <v>0</v>
      </c>
      <c r="BL127" s="15" t="s">
        <v>133</v>
      </c>
      <c r="BM127" s="15" t="s">
        <v>186</v>
      </c>
    </row>
    <row r="128" s="1" customFormat="1" ht="16.5" customHeight="1">
      <c r="B128" s="36"/>
      <c r="C128" s="204" t="s">
        <v>187</v>
      </c>
      <c r="D128" s="204" t="s">
        <v>128</v>
      </c>
      <c r="E128" s="205" t="s">
        <v>188</v>
      </c>
      <c r="F128" s="206" t="s">
        <v>189</v>
      </c>
      <c r="G128" s="207" t="s">
        <v>190</v>
      </c>
      <c r="H128" s="208">
        <v>1399.0999999999999</v>
      </c>
      <c r="I128" s="209"/>
      <c r="J128" s="208">
        <f>ROUND(I128*H128,2)</f>
        <v>0</v>
      </c>
      <c r="K128" s="206" t="s">
        <v>1</v>
      </c>
      <c r="L128" s="41"/>
      <c r="M128" s="210" t="s">
        <v>1</v>
      </c>
      <c r="N128" s="211" t="s">
        <v>40</v>
      </c>
      <c r="O128" s="77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AR128" s="15" t="s">
        <v>133</v>
      </c>
      <c r="AT128" s="15" t="s">
        <v>128</v>
      </c>
      <c r="AU128" s="15" t="s">
        <v>79</v>
      </c>
      <c r="AY128" s="15" t="s">
        <v>126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5" t="s">
        <v>77</v>
      </c>
      <c r="BK128" s="214">
        <f>ROUND(I128*H128,2)</f>
        <v>0</v>
      </c>
      <c r="BL128" s="15" t="s">
        <v>133</v>
      </c>
      <c r="BM128" s="15" t="s">
        <v>191</v>
      </c>
    </row>
    <row r="129" s="12" customFormat="1">
      <c r="B129" s="226"/>
      <c r="C129" s="227"/>
      <c r="D129" s="217" t="s">
        <v>135</v>
      </c>
      <c r="E129" s="228" t="s">
        <v>1</v>
      </c>
      <c r="F129" s="229" t="s">
        <v>192</v>
      </c>
      <c r="G129" s="227"/>
      <c r="H129" s="230">
        <v>1399.0999999999999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AT129" s="236" t="s">
        <v>135</v>
      </c>
      <c r="AU129" s="236" t="s">
        <v>79</v>
      </c>
      <c r="AV129" s="12" t="s">
        <v>79</v>
      </c>
      <c r="AW129" s="12" t="s">
        <v>31</v>
      </c>
      <c r="AX129" s="12" t="s">
        <v>77</v>
      </c>
      <c r="AY129" s="236" t="s">
        <v>126</v>
      </c>
    </row>
    <row r="130" s="1" customFormat="1" ht="16.5" customHeight="1">
      <c r="B130" s="36"/>
      <c r="C130" s="204" t="s">
        <v>193</v>
      </c>
      <c r="D130" s="204" t="s">
        <v>128</v>
      </c>
      <c r="E130" s="205" t="s">
        <v>194</v>
      </c>
      <c r="F130" s="206" t="s">
        <v>195</v>
      </c>
      <c r="G130" s="207" t="s">
        <v>196</v>
      </c>
      <c r="H130" s="208">
        <v>3566</v>
      </c>
      <c r="I130" s="209"/>
      <c r="J130" s="208">
        <f>ROUND(I130*H130,2)</f>
        <v>0</v>
      </c>
      <c r="K130" s="206" t="s">
        <v>132</v>
      </c>
      <c r="L130" s="41"/>
      <c r="M130" s="210" t="s">
        <v>1</v>
      </c>
      <c r="N130" s="211" t="s">
        <v>40</v>
      </c>
      <c r="O130" s="77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AR130" s="15" t="s">
        <v>133</v>
      </c>
      <c r="AT130" s="15" t="s">
        <v>128</v>
      </c>
      <c r="AU130" s="15" t="s">
        <v>79</v>
      </c>
      <c r="AY130" s="15" t="s">
        <v>126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5" t="s">
        <v>77</v>
      </c>
      <c r="BK130" s="214">
        <f>ROUND(I130*H130,2)</f>
        <v>0</v>
      </c>
      <c r="BL130" s="15" t="s">
        <v>133</v>
      </c>
      <c r="BM130" s="15" t="s">
        <v>197</v>
      </c>
    </row>
    <row r="131" s="11" customFormat="1">
      <c r="B131" s="215"/>
      <c r="C131" s="216"/>
      <c r="D131" s="217" t="s">
        <v>135</v>
      </c>
      <c r="E131" s="218" t="s">
        <v>1</v>
      </c>
      <c r="F131" s="219" t="s">
        <v>198</v>
      </c>
      <c r="G131" s="216"/>
      <c r="H131" s="218" t="s">
        <v>1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AT131" s="225" t="s">
        <v>135</v>
      </c>
      <c r="AU131" s="225" t="s">
        <v>79</v>
      </c>
      <c r="AV131" s="11" t="s">
        <v>77</v>
      </c>
      <c r="AW131" s="11" t="s">
        <v>31</v>
      </c>
      <c r="AX131" s="11" t="s">
        <v>69</v>
      </c>
      <c r="AY131" s="225" t="s">
        <v>126</v>
      </c>
    </row>
    <row r="132" s="12" customFormat="1">
      <c r="B132" s="226"/>
      <c r="C132" s="227"/>
      <c r="D132" s="217" t="s">
        <v>135</v>
      </c>
      <c r="E132" s="228" t="s">
        <v>1</v>
      </c>
      <c r="F132" s="229" t="s">
        <v>199</v>
      </c>
      <c r="G132" s="227"/>
      <c r="H132" s="230">
        <v>3566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AT132" s="236" t="s">
        <v>135</v>
      </c>
      <c r="AU132" s="236" t="s">
        <v>79</v>
      </c>
      <c r="AV132" s="12" t="s">
        <v>79</v>
      </c>
      <c r="AW132" s="12" t="s">
        <v>31</v>
      </c>
      <c r="AX132" s="12" t="s">
        <v>77</v>
      </c>
      <c r="AY132" s="236" t="s">
        <v>126</v>
      </c>
    </row>
    <row r="133" s="1" customFormat="1" ht="16.5" customHeight="1">
      <c r="B133" s="36"/>
      <c r="C133" s="204" t="s">
        <v>200</v>
      </c>
      <c r="D133" s="204" t="s">
        <v>128</v>
      </c>
      <c r="E133" s="205" t="s">
        <v>201</v>
      </c>
      <c r="F133" s="206" t="s">
        <v>202</v>
      </c>
      <c r="G133" s="207" t="s">
        <v>196</v>
      </c>
      <c r="H133" s="208">
        <v>750</v>
      </c>
      <c r="I133" s="209"/>
      <c r="J133" s="208">
        <f>ROUND(I133*H133,2)</f>
        <v>0</v>
      </c>
      <c r="K133" s="206" t="s">
        <v>132</v>
      </c>
      <c r="L133" s="41"/>
      <c r="M133" s="210" t="s">
        <v>1</v>
      </c>
      <c r="N133" s="211" t="s">
        <v>40</v>
      </c>
      <c r="O133" s="77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AR133" s="15" t="s">
        <v>133</v>
      </c>
      <c r="AT133" s="15" t="s">
        <v>128</v>
      </c>
      <c r="AU133" s="15" t="s">
        <v>79</v>
      </c>
      <c r="AY133" s="15" t="s">
        <v>126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5" t="s">
        <v>77</v>
      </c>
      <c r="BK133" s="214">
        <f>ROUND(I133*H133,2)</f>
        <v>0</v>
      </c>
      <c r="BL133" s="15" t="s">
        <v>133</v>
      </c>
      <c r="BM133" s="15" t="s">
        <v>203</v>
      </c>
    </row>
    <row r="134" s="11" customFormat="1">
      <c r="B134" s="215"/>
      <c r="C134" s="216"/>
      <c r="D134" s="217" t="s">
        <v>135</v>
      </c>
      <c r="E134" s="218" t="s">
        <v>1</v>
      </c>
      <c r="F134" s="219" t="s">
        <v>204</v>
      </c>
      <c r="G134" s="216"/>
      <c r="H134" s="218" t="s">
        <v>1</v>
      </c>
      <c r="I134" s="220"/>
      <c r="J134" s="216"/>
      <c r="K134" s="216"/>
      <c r="L134" s="221"/>
      <c r="M134" s="222"/>
      <c r="N134" s="223"/>
      <c r="O134" s="223"/>
      <c r="P134" s="223"/>
      <c r="Q134" s="223"/>
      <c r="R134" s="223"/>
      <c r="S134" s="223"/>
      <c r="T134" s="224"/>
      <c r="AT134" s="225" t="s">
        <v>135</v>
      </c>
      <c r="AU134" s="225" t="s">
        <v>79</v>
      </c>
      <c r="AV134" s="11" t="s">
        <v>77</v>
      </c>
      <c r="AW134" s="11" t="s">
        <v>31</v>
      </c>
      <c r="AX134" s="11" t="s">
        <v>69</v>
      </c>
      <c r="AY134" s="225" t="s">
        <v>126</v>
      </c>
    </row>
    <row r="135" s="12" customFormat="1">
      <c r="B135" s="226"/>
      <c r="C135" s="227"/>
      <c r="D135" s="217" t="s">
        <v>135</v>
      </c>
      <c r="E135" s="228" t="s">
        <v>1</v>
      </c>
      <c r="F135" s="229" t="s">
        <v>205</v>
      </c>
      <c r="G135" s="227"/>
      <c r="H135" s="230">
        <v>750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AT135" s="236" t="s">
        <v>135</v>
      </c>
      <c r="AU135" s="236" t="s">
        <v>79</v>
      </c>
      <c r="AV135" s="12" t="s">
        <v>79</v>
      </c>
      <c r="AW135" s="12" t="s">
        <v>31</v>
      </c>
      <c r="AX135" s="12" t="s">
        <v>77</v>
      </c>
      <c r="AY135" s="236" t="s">
        <v>126</v>
      </c>
    </row>
    <row r="136" s="1" customFormat="1" ht="16.5" customHeight="1">
      <c r="B136" s="36"/>
      <c r="C136" s="204" t="s">
        <v>206</v>
      </c>
      <c r="D136" s="204" t="s">
        <v>128</v>
      </c>
      <c r="E136" s="205" t="s">
        <v>207</v>
      </c>
      <c r="F136" s="206" t="s">
        <v>208</v>
      </c>
      <c r="G136" s="207" t="s">
        <v>196</v>
      </c>
      <c r="H136" s="208">
        <v>750</v>
      </c>
      <c r="I136" s="209"/>
      <c r="J136" s="208">
        <f>ROUND(I136*H136,2)</f>
        <v>0</v>
      </c>
      <c r="K136" s="206" t="s">
        <v>132</v>
      </c>
      <c r="L136" s="41"/>
      <c r="M136" s="210" t="s">
        <v>1</v>
      </c>
      <c r="N136" s="211" t="s">
        <v>40</v>
      </c>
      <c r="O136" s="77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AR136" s="15" t="s">
        <v>133</v>
      </c>
      <c r="AT136" s="15" t="s">
        <v>128</v>
      </c>
      <c r="AU136" s="15" t="s">
        <v>79</v>
      </c>
      <c r="AY136" s="15" t="s">
        <v>126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5" t="s">
        <v>77</v>
      </c>
      <c r="BK136" s="214">
        <f>ROUND(I136*H136,2)</f>
        <v>0</v>
      </c>
      <c r="BL136" s="15" t="s">
        <v>133</v>
      </c>
      <c r="BM136" s="15" t="s">
        <v>209</v>
      </c>
    </row>
    <row r="137" s="11" customFormat="1">
      <c r="B137" s="215"/>
      <c r="C137" s="216"/>
      <c r="D137" s="217" t="s">
        <v>135</v>
      </c>
      <c r="E137" s="218" t="s">
        <v>1</v>
      </c>
      <c r="F137" s="219" t="s">
        <v>136</v>
      </c>
      <c r="G137" s="216"/>
      <c r="H137" s="218" t="s">
        <v>1</v>
      </c>
      <c r="I137" s="220"/>
      <c r="J137" s="216"/>
      <c r="K137" s="216"/>
      <c r="L137" s="221"/>
      <c r="M137" s="222"/>
      <c r="N137" s="223"/>
      <c r="O137" s="223"/>
      <c r="P137" s="223"/>
      <c r="Q137" s="223"/>
      <c r="R137" s="223"/>
      <c r="S137" s="223"/>
      <c r="T137" s="224"/>
      <c r="AT137" s="225" t="s">
        <v>135</v>
      </c>
      <c r="AU137" s="225" t="s">
        <v>79</v>
      </c>
      <c r="AV137" s="11" t="s">
        <v>77</v>
      </c>
      <c r="AW137" s="11" t="s">
        <v>31</v>
      </c>
      <c r="AX137" s="11" t="s">
        <v>69</v>
      </c>
      <c r="AY137" s="225" t="s">
        <v>126</v>
      </c>
    </row>
    <row r="138" s="12" customFormat="1">
      <c r="B138" s="226"/>
      <c r="C138" s="227"/>
      <c r="D138" s="217" t="s">
        <v>135</v>
      </c>
      <c r="E138" s="228" t="s">
        <v>1</v>
      </c>
      <c r="F138" s="229" t="s">
        <v>205</v>
      </c>
      <c r="G138" s="227"/>
      <c r="H138" s="230">
        <v>750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AT138" s="236" t="s">
        <v>135</v>
      </c>
      <c r="AU138" s="236" t="s">
        <v>79</v>
      </c>
      <c r="AV138" s="12" t="s">
        <v>79</v>
      </c>
      <c r="AW138" s="12" t="s">
        <v>31</v>
      </c>
      <c r="AX138" s="12" t="s">
        <v>77</v>
      </c>
      <c r="AY138" s="236" t="s">
        <v>126</v>
      </c>
    </row>
    <row r="139" s="1" customFormat="1" ht="16.5" customHeight="1">
      <c r="B139" s="36"/>
      <c r="C139" s="248" t="s">
        <v>210</v>
      </c>
      <c r="D139" s="248" t="s">
        <v>211</v>
      </c>
      <c r="E139" s="249" t="s">
        <v>212</v>
      </c>
      <c r="F139" s="250" t="s">
        <v>213</v>
      </c>
      <c r="G139" s="251" t="s">
        <v>190</v>
      </c>
      <c r="H139" s="252">
        <v>112.5</v>
      </c>
      <c r="I139" s="253"/>
      <c r="J139" s="252">
        <f>ROUND(I139*H139,2)</f>
        <v>0</v>
      </c>
      <c r="K139" s="250" t="s">
        <v>132</v>
      </c>
      <c r="L139" s="254"/>
      <c r="M139" s="255" t="s">
        <v>1</v>
      </c>
      <c r="N139" s="256" t="s">
        <v>40</v>
      </c>
      <c r="O139" s="77"/>
      <c r="P139" s="212">
        <f>O139*H139</f>
        <v>0</v>
      </c>
      <c r="Q139" s="212">
        <v>1</v>
      </c>
      <c r="R139" s="212">
        <f>Q139*H139</f>
        <v>112.5</v>
      </c>
      <c r="S139" s="212">
        <v>0</v>
      </c>
      <c r="T139" s="213">
        <f>S139*H139</f>
        <v>0</v>
      </c>
      <c r="AR139" s="15" t="s">
        <v>175</v>
      </c>
      <c r="AT139" s="15" t="s">
        <v>211</v>
      </c>
      <c r="AU139" s="15" t="s">
        <v>79</v>
      </c>
      <c r="AY139" s="15" t="s">
        <v>126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5" t="s">
        <v>77</v>
      </c>
      <c r="BK139" s="214">
        <f>ROUND(I139*H139,2)</f>
        <v>0</v>
      </c>
      <c r="BL139" s="15" t="s">
        <v>133</v>
      </c>
      <c r="BM139" s="15" t="s">
        <v>214</v>
      </c>
    </row>
    <row r="140" s="12" customFormat="1">
      <c r="B140" s="226"/>
      <c r="C140" s="227"/>
      <c r="D140" s="217" t="s">
        <v>135</v>
      </c>
      <c r="E140" s="228" t="s">
        <v>1</v>
      </c>
      <c r="F140" s="229" t="s">
        <v>215</v>
      </c>
      <c r="G140" s="227"/>
      <c r="H140" s="230">
        <v>112.5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AT140" s="236" t="s">
        <v>135</v>
      </c>
      <c r="AU140" s="236" t="s">
        <v>79</v>
      </c>
      <c r="AV140" s="12" t="s">
        <v>79</v>
      </c>
      <c r="AW140" s="12" t="s">
        <v>31</v>
      </c>
      <c r="AX140" s="12" t="s">
        <v>77</v>
      </c>
      <c r="AY140" s="236" t="s">
        <v>126</v>
      </c>
    </row>
    <row r="141" s="1" customFormat="1" ht="16.5" customHeight="1">
      <c r="B141" s="36"/>
      <c r="C141" s="204" t="s">
        <v>8</v>
      </c>
      <c r="D141" s="204" t="s">
        <v>128</v>
      </c>
      <c r="E141" s="205" t="s">
        <v>216</v>
      </c>
      <c r="F141" s="206" t="s">
        <v>217</v>
      </c>
      <c r="G141" s="207" t="s">
        <v>196</v>
      </c>
      <c r="H141" s="208">
        <v>750</v>
      </c>
      <c r="I141" s="209"/>
      <c r="J141" s="208">
        <f>ROUND(I141*H141,2)</f>
        <v>0</v>
      </c>
      <c r="K141" s="206" t="s">
        <v>132</v>
      </c>
      <c r="L141" s="41"/>
      <c r="M141" s="210" t="s">
        <v>1</v>
      </c>
      <c r="N141" s="211" t="s">
        <v>40</v>
      </c>
      <c r="O141" s="77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AR141" s="15" t="s">
        <v>133</v>
      </c>
      <c r="AT141" s="15" t="s">
        <v>128</v>
      </c>
      <c r="AU141" s="15" t="s">
        <v>79</v>
      </c>
      <c r="AY141" s="15" t="s">
        <v>126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5" t="s">
        <v>77</v>
      </c>
      <c r="BK141" s="214">
        <f>ROUND(I141*H141,2)</f>
        <v>0</v>
      </c>
      <c r="BL141" s="15" t="s">
        <v>133</v>
      </c>
      <c r="BM141" s="15" t="s">
        <v>218</v>
      </c>
    </row>
    <row r="142" s="11" customFormat="1">
      <c r="B142" s="215"/>
      <c r="C142" s="216"/>
      <c r="D142" s="217" t="s">
        <v>135</v>
      </c>
      <c r="E142" s="218" t="s">
        <v>1</v>
      </c>
      <c r="F142" s="219" t="s">
        <v>136</v>
      </c>
      <c r="G142" s="216"/>
      <c r="H142" s="218" t="s">
        <v>1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135</v>
      </c>
      <c r="AU142" s="225" t="s">
        <v>79</v>
      </c>
      <c r="AV142" s="11" t="s">
        <v>77</v>
      </c>
      <c r="AW142" s="11" t="s">
        <v>31</v>
      </c>
      <c r="AX142" s="11" t="s">
        <v>69</v>
      </c>
      <c r="AY142" s="225" t="s">
        <v>126</v>
      </c>
    </row>
    <row r="143" s="12" customFormat="1">
      <c r="B143" s="226"/>
      <c r="C143" s="227"/>
      <c r="D143" s="217" t="s">
        <v>135</v>
      </c>
      <c r="E143" s="228" t="s">
        <v>1</v>
      </c>
      <c r="F143" s="229" t="s">
        <v>205</v>
      </c>
      <c r="G143" s="227"/>
      <c r="H143" s="230">
        <v>750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AT143" s="236" t="s">
        <v>135</v>
      </c>
      <c r="AU143" s="236" t="s">
        <v>79</v>
      </c>
      <c r="AV143" s="12" t="s">
        <v>79</v>
      </c>
      <c r="AW143" s="12" t="s">
        <v>31</v>
      </c>
      <c r="AX143" s="12" t="s">
        <v>77</v>
      </c>
      <c r="AY143" s="236" t="s">
        <v>126</v>
      </c>
    </row>
    <row r="144" s="1" customFormat="1" ht="16.5" customHeight="1">
      <c r="B144" s="36"/>
      <c r="C144" s="248" t="s">
        <v>219</v>
      </c>
      <c r="D144" s="248" t="s">
        <v>211</v>
      </c>
      <c r="E144" s="249" t="s">
        <v>220</v>
      </c>
      <c r="F144" s="250" t="s">
        <v>221</v>
      </c>
      <c r="G144" s="251" t="s">
        <v>222</v>
      </c>
      <c r="H144" s="252">
        <v>38.630000000000003</v>
      </c>
      <c r="I144" s="253"/>
      <c r="J144" s="252">
        <f>ROUND(I144*H144,2)</f>
        <v>0</v>
      </c>
      <c r="K144" s="250" t="s">
        <v>132</v>
      </c>
      <c r="L144" s="254"/>
      <c r="M144" s="255" t="s">
        <v>1</v>
      </c>
      <c r="N144" s="256" t="s">
        <v>40</v>
      </c>
      <c r="O144" s="77"/>
      <c r="P144" s="212">
        <f>O144*H144</f>
        <v>0</v>
      </c>
      <c r="Q144" s="212">
        <v>0.001</v>
      </c>
      <c r="R144" s="212">
        <f>Q144*H144</f>
        <v>0.038630000000000005</v>
      </c>
      <c r="S144" s="212">
        <v>0</v>
      </c>
      <c r="T144" s="213">
        <f>S144*H144</f>
        <v>0</v>
      </c>
      <c r="AR144" s="15" t="s">
        <v>175</v>
      </c>
      <c r="AT144" s="15" t="s">
        <v>211</v>
      </c>
      <c r="AU144" s="15" t="s">
        <v>79</v>
      </c>
      <c r="AY144" s="15" t="s">
        <v>126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5" t="s">
        <v>77</v>
      </c>
      <c r="BK144" s="214">
        <f>ROUND(I144*H144,2)</f>
        <v>0</v>
      </c>
      <c r="BL144" s="15" t="s">
        <v>133</v>
      </c>
      <c r="BM144" s="15" t="s">
        <v>223</v>
      </c>
    </row>
    <row r="145" s="12" customFormat="1">
      <c r="B145" s="226"/>
      <c r="C145" s="227"/>
      <c r="D145" s="217" t="s">
        <v>135</v>
      </c>
      <c r="E145" s="228" t="s">
        <v>1</v>
      </c>
      <c r="F145" s="229" t="s">
        <v>224</v>
      </c>
      <c r="G145" s="227"/>
      <c r="H145" s="230">
        <v>38.630000000000003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AT145" s="236" t="s">
        <v>135</v>
      </c>
      <c r="AU145" s="236" t="s">
        <v>79</v>
      </c>
      <c r="AV145" s="12" t="s">
        <v>79</v>
      </c>
      <c r="AW145" s="12" t="s">
        <v>31</v>
      </c>
      <c r="AX145" s="12" t="s">
        <v>77</v>
      </c>
      <c r="AY145" s="236" t="s">
        <v>126</v>
      </c>
    </row>
    <row r="146" s="10" customFormat="1" ht="22.8" customHeight="1">
      <c r="B146" s="188"/>
      <c r="C146" s="189"/>
      <c r="D146" s="190" t="s">
        <v>68</v>
      </c>
      <c r="E146" s="202" t="s">
        <v>193</v>
      </c>
      <c r="F146" s="202" t="s">
        <v>225</v>
      </c>
      <c r="G146" s="189"/>
      <c r="H146" s="189"/>
      <c r="I146" s="192"/>
      <c r="J146" s="203">
        <f>BK146</f>
        <v>0</v>
      </c>
      <c r="K146" s="189"/>
      <c r="L146" s="194"/>
      <c r="M146" s="195"/>
      <c r="N146" s="196"/>
      <c r="O146" s="196"/>
      <c r="P146" s="197">
        <f>SUM(P147:P159)</f>
        <v>0</v>
      </c>
      <c r="Q146" s="196"/>
      <c r="R146" s="197">
        <f>SUM(R147:R159)</f>
        <v>0.025200000000000004</v>
      </c>
      <c r="S146" s="196"/>
      <c r="T146" s="198">
        <f>SUM(T147:T159)</f>
        <v>172.69</v>
      </c>
      <c r="AR146" s="199" t="s">
        <v>77</v>
      </c>
      <c r="AT146" s="200" t="s">
        <v>68</v>
      </c>
      <c r="AU146" s="200" t="s">
        <v>77</v>
      </c>
      <c r="AY146" s="199" t="s">
        <v>126</v>
      </c>
      <c r="BK146" s="201">
        <f>SUM(BK147:BK159)</f>
        <v>0</v>
      </c>
    </row>
    <row r="147" s="1" customFormat="1" ht="16.5" customHeight="1">
      <c r="B147" s="36"/>
      <c r="C147" s="204" t="s">
        <v>226</v>
      </c>
      <c r="D147" s="204" t="s">
        <v>128</v>
      </c>
      <c r="E147" s="205" t="s">
        <v>227</v>
      </c>
      <c r="F147" s="206" t="s">
        <v>228</v>
      </c>
      <c r="G147" s="207" t="s">
        <v>196</v>
      </c>
      <c r="H147" s="208">
        <v>490</v>
      </c>
      <c r="I147" s="209"/>
      <c r="J147" s="208">
        <f>ROUND(I147*H147,2)</f>
        <v>0</v>
      </c>
      <c r="K147" s="206" t="s">
        <v>132</v>
      </c>
      <c r="L147" s="41"/>
      <c r="M147" s="210" t="s">
        <v>1</v>
      </c>
      <c r="N147" s="211" t="s">
        <v>40</v>
      </c>
      <c r="O147" s="77"/>
      <c r="P147" s="212">
        <f>O147*H147</f>
        <v>0</v>
      </c>
      <c r="Q147" s="212">
        <v>0</v>
      </c>
      <c r="R147" s="212">
        <f>Q147*H147</f>
        <v>0</v>
      </c>
      <c r="S147" s="212">
        <v>0.22</v>
      </c>
      <c r="T147" s="213">
        <f>S147*H147</f>
        <v>107.8</v>
      </c>
      <c r="AR147" s="15" t="s">
        <v>133</v>
      </c>
      <c r="AT147" s="15" t="s">
        <v>128</v>
      </c>
      <c r="AU147" s="15" t="s">
        <v>79</v>
      </c>
      <c r="AY147" s="15" t="s">
        <v>126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5" t="s">
        <v>77</v>
      </c>
      <c r="BK147" s="214">
        <f>ROUND(I147*H147,2)</f>
        <v>0</v>
      </c>
      <c r="BL147" s="15" t="s">
        <v>133</v>
      </c>
      <c r="BM147" s="15" t="s">
        <v>229</v>
      </c>
    </row>
    <row r="148" s="11" customFormat="1">
      <c r="B148" s="215"/>
      <c r="C148" s="216"/>
      <c r="D148" s="217" t="s">
        <v>135</v>
      </c>
      <c r="E148" s="218" t="s">
        <v>1</v>
      </c>
      <c r="F148" s="219" t="s">
        <v>136</v>
      </c>
      <c r="G148" s="216"/>
      <c r="H148" s="218" t="s">
        <v>1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AT148" s="225" t="s">
        <v>135</v>
      </c>
      <c r="AU148" s="225" t="s">
        <v>79</v>
      </c>
      <c r="AV148" s="11" t="s">
        <v>77</v>
      </c>
      <c r="AW148" s="11" t="s">
        <v>31</v>
      </c>
      <c r="AX148" s="11" t="s">
        <v>69</v>
      </c>
      <c r="AY148" s="225" t="s">
        <v>126</v>
      </c>
    </row>
    <row r="149" s="12" customFormat="1">
      <c r="B149" s="226"/>
      <c r="C149" s="227"/>
      <c r="D149" s="217" t="s">
        <v>135</v>
      </c>
      <c r="E149" s="228" t="s">
        <v>1</v>
      </c>
      <c r="F149" s="229" t="s">
        <v>230</v>
      </c>
      <c r="G149" s="227"/>
      <c r="H149" s="230">
        <v>490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AT149" s="236" t="s">
        <v>135</v>
      </c>
      <c r="AU149" s="236" t="s">
        <v>79</v>
      </c>
      <c r="AV149" s="12" t="s">
        <v>79</v>
      </c>
      <c r="AW149" s="12" t="s">
        <v>31</v>
      </c>
      <c r="AX149" s="12" t="s">
        <v>77</v>
      </c>
      <c r="AY149" s="236" t="s">
        <v>126</v>
      </c>
    </row>
    <row r="150" s="1" customFormat="1" ht="16.5" customHeight="1">
      <c r="B150" s="36"/>
      <c r="C150" s="204" t="s">
        <v>231</v>
      </c>
      <c r="D150" s="204" t="s">
        <v>128</v>
      </c>
      <c r="E150" s="205" t="s">
        <v>232</v>
      </c>
      <c r="F150" s="206" t="s">
        <v>233</v>
      </c>
      <c r="G150" s="207" t="s">
        <v>196</v>
      </c>
      <c r="H150" s="208">
        <v>630</v>
      </c>
      <c r="I150" s="209"/>
      <c r="J150" s="208">
        <f>ROUND(I150*H150,2)</f>
        <v>0</v>
      </c>
      <c r="K150" s="206" t="s">
        <v>132</v>
      </c>
      <c r="L150" s="41"/>
      <c r="M150" s="210" t="s">
        <v>1</v>
      </c>
      <c r="N150" s="211" t="s">
        <v>40</v>
      </c>
      <c r="O150" s="77"/>
      <c r="P150" s="212">
        <f>O150*H150</f>
        <v>0</v>
      </c>
      <c r="Q150" s="212">
        <v>4.0000000000000003E-05</v>
      </c>
      <c r="R150" s="212">
        <f>Q150*H150</f>
        <v>0.025200000000000004</v>
      </c>
      <c r="S150" s="212">
        <v>0.10299999999999999</v>
      </c>
      <c r="T150" s="213">
        <f>S150*H150</f>
        <v>64.890000000000001</v>
      </c>
      <c r="AR150" s="15" t="s">
        <v>133</v>
      </c>
      <c r="AT150" s="15" t="s">
        <v>128</v>
      </c>
      <c r="AU150" s="15" t="s">
        <v>79</v>
      </c>
      <c r="AY150" s="15" t="s">
        <v>126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5" t="s">
        <v>77</v>
      </c>
      <c r="BK150" s="214">
        <f>ROUND(I150*H150,2)</f>
        <v>0</v>
      </c>
      <c r="BL150" s="15" t="s">
        <v>133</v>
      </c>
      <c r="BM150" s="15" t="s">
        <v>234</v>
      </c>
    </row>
    <row r="151" s="11" customFormat="1">
      <c r="B151" s="215"/>
      <c r="C151" s="216"/>
      <c r="D151" s="217" t="s">
        <v>135</v>
      </c>
      <c r="E151" s="218" t="s">
        <v>1</v>
      </c>
      <c r="F151" s="219" t="s">
        <v>136</v>
      </c>
      <c r="G151" s="216"/>
      <c r="H151" s="218" t="s">
        <v>1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135</v>
      </c>
      <c r="AU151" s="225" t="s">
        <v>79</v>
      </c>
      <c r="AV151" s="11" t="s">
        <v>77</v>
      </c>
      <c r="AW151" s="11" t="s">
        <v>31</v>
      </c>
      <c r="AX151" s="11" t="s">
        <v>69</v>
      </c>
      <c r="AY151" s="225" t="s">
        <v>126</v>
      </c>
    </row>
    <row r="152" s="12" customFormat="1">
      <c r="B152" s="226"/>
      <c r="C152" s="227"/>
      <c r="D152" s="217" t="s">
        <v>135</v>
      </c>
      <c r="E152" s="228" t="s">
        <v>1</v>
      </c>
      <c r="F152" s="229" t="s">
        <v>235</v>
      </c>
      <c r="G152" s="227"/>
      <c r="H152" s="230">
        <v>630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AT152" s="236" t="s">
        <v>135</v>
      </c>
      <c r="AU152" s="236" t="s">
        <v>79</v>
      </c>
      <c r="AV152" s="12" t="s">
        <v>79</v>
      </c>
      <c r="AW152" s="12" t="s">
        <v>31</v>
      </c>
      <c r="AX152" s="12" t="s">
        <v>77</v>
      </c>
      <c r="AY152" s="236" t="s">
        <v>126</v>
      </c>
    </row>
    <row r="153" s="1" customFormat="1" ht="16.5" customHeight="1">
      <c r="B153" s="36"/>
      <c r="C153" s="204" t="s">
        <v>236</v>
      </c>
      <c r="D153" s="204" t="s">
        <v>128</v>
      </c>
      <c r="E153" s="205" t="s">
        <v>237</v>
      </c>
      <c r="F153" s="206" t="s">
        <v>238</v>
      </c>
      <c r="G153" s="207" t="s">
        <v>190</v>
      </c>
      <c r="H153" s="208">
        <v>173</v>
      </c>
      <c r="I153" s="209"/>
      <c r="J153" s="208">
        <f>ROUND(I153*H153,2)</f>
        <v>0</v>
      </c>
      <c r="K153" s="206" t="s">
        <v>132</v>
      </c>
      <c r="L153" s="41"/>
      <c r="M153" s="210" t="s">
        <v>1</v>
      </c>
      <c r="N153" s="211" t="s">
        <v>40</v>
      </c>
      <c r="O153" s="77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AR153" s="15" t="s">
        <v>133</v>
      </c>
      <c r="AT153" s="15" t="s">
        <v>128</v>
      </c>
      <c r="AU153" s="15" t="s">
        <v>79</v>
      </c>
      <c r="AY153" s="15" t="s">
        <v>126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5" t="s">
        <v>77</v>
      </c>
      <c r="BK153" s="214">
        <f>ROUND(I153*H153,2)</f>
        <v>0</v>
      </c>
      <c r="BL153" s="15" t="s">
        <v>133</v>
      </c>
      <c r="BM153" s="15" t="s">
        <v>239</v>
      </c>
    </row>
    <row r="154" s="11" customFormat="1">
      <c r="B154" s="215"/>
      <c r="C154" s="216"/>
      <c r="D154" s="217" t="s">
        <v>135</v>
      </c>
      <c r="E154" s="218" t="s">
        <v>1</v>
      </c>
      <c r="F154" s="219" t="s">
        <v>240</v>
      </c>
      <c r="G154" s="216"/>
      <c r="H154" s="218" t="s">
        <v>1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135</v>
      </c>
      <c r="AU154" s="225" t="s">
        <v>79</v>
      </c>
      <c r="AV154" s="11" t="s">
        <v>77</v>
      </c>
      <c r="AW154" s="11" t="s">
        <v>31</v>
      </c>
      <c r="AX154" s="11" t="s">
        <v>69</v>
      </c>
      <c r="AY154" s="225" t="s">
        <v>126</v>
      </c>
    </row>
    <row r="155" s="12" customFormat="1">
      <c r="B155" s="226"/>
      <c r="C155" s="227"/>
      <c r="D155" s="217" t="s">
        <v>135</v>
      </c>
      <c r="E155" s="228" t="s">
        <v>1</v>
      </c>
      <c r="F155" s="229" t="s">
        <v>241</v>
      </c>
      <c r="G155" s="227"/>
      <c r="H155" s="230">
        <v>173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AT155" s="236" t="s">
        <v>135</v>
      </c>
      <c r="AU155" s="236" t="s">
        <v>79</v>
      </c>
      <c r="AV155" s="12" t="s">
        <v>79</v>
      </c>
      <c r="AW155" s="12" t="s">
        <v>31</v>
      </c>
      <c r="AX155" s="12" t="s">
        <v>77</v>
      </c>
      <c r="AY155" s="236" t="s">
        <v>126</v>
      </c>
    </row>
    <row r="156" s="1" customFormat="1" ht="16.5" customHeight="1">
      <c r="B156" s="36"/>
      <c r="C156" s="204" t="s">
        <v>174</v>
      </c>
      <c r="D156" s="204" t="s">
        <v>128</v>
      </c>
      <c r="E156" s="205" t="s">
        <v>242</v>
      </c>
      <c r="F156" s="206" t="s">
        <v>243</v>
      </c>
      <c r="G156" s="207" t="s">
        <v>190</v>
      </c>
      <c r="H156" s="208">
        <v>1557</v>
      </c>
      <c r="I156" s="209"/>
      <c r="J156" s="208">
        <f>ROUND(I156*H156,2)</f>
        <v>0</v>
      </c>
      <c r="K156" s="206" t="s">
        <v>132</v>
      </c>
      <c r="L156" s="41"/>
      <c r="M156" s="210" t="s">
        <v>1</v>
      </c>
      <c r="N156" s="211" t="s">
        <v>40</v>
      </c>
      <c r="O156" s="77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AR156" s="15" t="s">
        <v>133</v>
      </c>
      <c r="AT156" s="15" t="s">
        <v>128</v>
      </c>
      <c r="AU156" s="15" t="s">
        <v>79</v>
      </c>
      <c r="AY156" s="15" t="s">
        <v>126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5" t="s">
        <v>77</v>
      </c>
      <c r="BK156" s="214">
        <f>ROUND(I156*H156,2)</f>
        <v>0</v>
      </c>
      <c r="BL156" s="15" t="s">
        <v>133</v>
      </c>
      <c r="BM156" s="15" t="s">
        <v>244</v>
      </c>
    </row>
    <row r="157" s="11" customFormat="1">
      <c r="B157" s="215"/>
      <c r="C157" s="216"/>
      <c r="D157" s="217" t="s">
        <v>135</v>
      </c>
      <c r="E157" s="218" t="s">
        <v>1</v>
      </c>
      <c r="F157" s="219" t="s">
        <v>245</v>
      </c>
      <c r="G157" s="216"/>
      <c r="H157" s="218" t="s">
        <v>1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135</v>
      </c>
      <c r="AU157" s="225" t="s">
        <v>79</v>
      </c>
      <c r="AV157" s="11" t="s">
        <v>77</v>
      </c>
      <c r="AW157" s="11" t="s">
        <v>31</v>
      </c>
      <c r="AX157" s="11" t="s">
        <v>69</v>
      </c>
      <c r="AY157" s="225" t="s">
        <v>126</v>
      </c>
    </row>
    <row r="158" s="12" customFormat="1">
      <c r="B158" s="226"/>
      <c r="C158" s="227"/>
      <c r="D158" s="217" t="s">
        <v>135</v>
      </c>
      <c r="E158" s="228" t="s">
        <v>1</v>
      </c>
      <c r="F158" s="229" t="s">
        <v>246</v>
      </c>
      <c r="G158" s="227"/>
      <c r="H158" s="230">
        <v>1557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AT158" s="236" t="s">
        <v>135</v>
      </c>
      <c r="AU158" s="236" t="s">
        <v>79</v>
      </c>
      <c r="AV158" s="12" t="s">
        <v>79</v>
      </c>
      <c r="AW158" s="12" t="s">
        <v>31</v>
      </c>
      <c r="AX158" s="12" t="s">
        <v>77</v>
      </c>
      <c r="AY158" s="236" t="s">
        <v>126</v>
      </c>
    </row>
    <row r="159" s="1" customFormat="1" ht="16.5" customHeight="1">
      <c r="B159" s="36"/>
      <c r="C159" s="204" t="s">
        <v>7</v>
      </c>
      <c r="D159" s="204" t="s">
        <v>128</v>
      </c>
      <c r="E159" s="205" t="s">
        <v>247</v>
      </c>
      <c r="F159" s="206" t="s">
        <v>248</v>
      </c>
      <c r="G159" s="207" t="s">
        <v>190</v>
      </c>
      <c r="H159" s="208">
        <v>173</v>
      </c>
      <c r="I159" s="209"/>
      <c r="J159" s="208">
        <f>ROUND(I159*H159,2)</f>
        <v>0</v>
      </c>
      <c r="K159" s="206" t="s">
        <v>1</v>
      </c>
      <c r="L159" s="41"/>
      <c r="M159" s="210" t="s">
        <v>1</v>
      </c>
      <c r="N159" s="211" t="s">
        <v>40</v>
      </c>
      <c r="O159" s="77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AR159" s="15" t="s">
        <v>133</v>
      </c>
      <c r="AT159" s="15" t="s">
        <v>128</v>
      </c>
      <c r="AU159" s="15" t="s">
        <v>79</v>
      </c>
      <c r="AY159" s="15" t="s">
        <v>126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5" t="s">
        <v>77</v>
      </c>
      <c r="BK159" s="214">
        <f>ROUND(I159*H159,2)</f>
        <v>0</v>
      </c>
      <c r="BL159" s="15" t="s">
        <v>133</v>
      </c>
      <c r="BM159" s="15" t="s">
        <v>249</v>
      </c>
    </row>
    <row r="160" s="10" customFormat="1" ht="22.8" customHeight="1">
      <c r="B160" s="188"/>
      <c r="C160" s="189"/>
      <c r="D160" s="190" t="s">
        <v>68</v>
      </c>
      <c r="E160" s="202" t="s">
        <v>7</v>
      </c>
      <c r="F160" s="202" t="s">
        <v>250</v>
      </c>
      <c r="G160" s="189"/>
      <c r="H160" s="189"/>
      <c r="I160" s="192"/>
      <c r="J160" s="203">
        <f>BK160</f>
        <v>0</v>
      </c>
      <c r="K160" s="189"/>
      <c r="L160" s="194"/>
      <c r="M160" s="195"/>
      <c r="N160" s="196"/>
      <c r="O160" s="196"/>
      <c r="P160" s="197">
        <f>SUM(P161:P163)</f>
        <v>0</v>
      </c>
      <c r="Q160" s="196"/>
      <c r="R160" s="197">
        <f>SUM(R161:R163)</f>
        <v>83.008800000000008</v>
      </c>
      <c r="S160" s="196"/>
      <c r="T160" s="198">
        <f>SUM(T161:T163)</f>
        <v>0</v>
      </c>
      <c r="AR160" s="199" t="s">
        <v>77</v>
      </c>
      <c r="AT160" s="200" t="s">
        <v>68</v>
      </c>
      <c r="AU160" s="200" t="s">
        <v>77</v>
      </c>
      <c r="AY160" s="199" t="s">
        <v>126</v>
      </c>
      <c r="BK160" s="201">
        <f>SUM(BK161:BK163)</f>
        <v>0</v>
      </c>
    </row>
    <row r="161" s="1" customFormat="1" ht="22.5" customHeight="1">
      <c r="B161" s="36"/>
      <c r="C161" s="204" t="s">
        <v>251</v>
      </c>
      <c r="D161" s="204" t="s">
        <v>128</v>
      </c>
      <c r="E161" s="205" t="s">
        <v>252</v>
      </c>
      <c r="F161" s="206" t="s">
        <v>253</v>
      </c>
      <c r="G161" s="207" t="s">
        <v>254</v>
      </c>
      <c r="H161" s="208">
        <v>360</v>
      </c>
      <c r="I161" s="209"/>
      <c r="J161" s="208">
        <f>ROUND(I161*H161,2)</f>
        <v>0</v>
      </c>
      <c r="K161" s="206" t="s">
        <v>132</v>
      </c>
      <c r="L161" s="41"/>
      <c r="M161" s="210" t="s">
        <v>1</v>
      </c>
      <c r="N161" s="211" t="s">
        <v>40</v>
      </c>
      <c r="O161" s="77"/>
      <c r="P161" s="212">
        <f>O161*H161</f>
        <v>0</v>
      </c>
      <c r="Q161" s="212">
        <v>0.23058000000000001</v>
      </c>
      <c r="R161" s="212">
        <f>Q161*H161</f>
        <v>83.008800000000008</v>
      </c>
      <c r="S161" s="212">
        <v>0</v>
      </c>
      <c r="T161" s="213">
        <f>S161*H161</f>
        <v>0</v>
      </c>
      <c r="AR161" s="15" t="s">
        <v>133</v>
      </c>
      <c r="AT161" s="15" t="s">
        <v>128</v>
      </c>
      <c r="AU161" s="15" t="s">
        <v>79</v>
      </c>
      <c r="AY161" s="15" t="s">
        <v>126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5" t="s">
        <v>77</v>
      </c>
      <c r="BK161" s="214">
        <f>ROUND(I161*H161,2)</f>
        <v>0</v>
      </c>
      <c r="BL161" s="15" t="s">
        <v>133</v>
      </c>
      <c r="BM161" s="15" t="s">
        <v>255</v>
      </c>
    </row>
    <row r="162" s="11" customFormat="1">
      <c r="B162" s="215"/>
      <c r="C162" s="216"/>
      <c r="D162" s="217" t="s">
        <v>135</v>
      </c>
      <c r="E162" s="218" t="s">
        <v>1</v>
      </c>
      <c r="F162" s="219" t="s">
        <v>136</v>
      </c>
      <c r="G162" s="216"/>
      <c r="H162" s="218" t="s">
        <v>1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135</v>
      </c>
      <c r="AU162" s="225" t="s">
        <v>79</v>
      </c>
      <c r="AV162" s="11" t="s">
        <v>77</v>
      </c>
      <c r="AW162" s="11" t="s">
        <v>31</v>
      </c>
      <c r="AX162" s="11" t="s">
        <v>69</v>
      </c>
      <c r="AY162" s="225" t="s">
        <v>126</v>
      </c>
    </row>
    <row r="163" s="12" customFormat="1">
      <c r="B163" s="226"/>
      <c r="C163" s="227"/>
      <c r="D163" s="217" t="s">
        <v>135</v>
      </c>
      <c r="E163" s="228" t="s">
        <v>1</v>
      </c>
      <c r="F163" s="229" t="s">
        <v>256</v>
      </c>
      <c r="G163" s="227"/>
      <c r="H163" s="230">
        <v>360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AT163" s="236" t="s">
        <v>135</v>
      </c>
      <c r="AU163" s="236" t="s">
        <v>79</v>
      </c>
      <c r="AV163" s="12" t="s">
        <v>79</v>
      </c>
      <c r="AW163" s="12" t="s">
        <v>31</v>
      </c>
      <c r="AX163" s="12" t="s">
        <v>77</v>
      </c>
      <c r="AY163" s="236" t="s">
        <v>126</v>
      </c>
    </row>
    <row r="164" s="10" customFormat="1" ht="22.8" customHeight="1">
      <c r="B164" s="188"/>
      <c r="C164" s="189"/>
      <c r="D164" s="190" t="s">
        <v>68</v>
      </c>
      <c r="E164" s="202" t="s">
        <v>146</v>
      </c>
      <c r="F164" s="202" t="s">
        <v>257</v>
      </c>
      <c r="G164" s="189"/>
      <c r="H164" s="189"/>
      <c r="I164" s="192"/>
      <c r="J164" s="203">
        <f>BK164</f>
        <v>0</v>
      </c>
      <c r="K164" s="189"/>
      <c r="L164" s="194"/>
      <c r="M164" s="195"/>
      <c r="N164" s="196"/>
      <c r="O164" s="196"/>
      <c r="P164" s="197">
        <f>P165</f>
        <v>0</v>
      </c>
      <c r="Q164" s="196"/>
      <c r="R164" s="197">
        <f>R165</f>
        <v>0.1177</v>
      </c>
      <c r="S164" s="196"/>
      <c r="T164" s="198">
        <f>T165</f>
        <v>0</v>
      </c>
      <c r="AR164" s="199" t="s">
        <v>77</v>
      </c>
      <c r="AT164" s="200" t="s">
        <v>68</v>
      </c>
      <c r="AU164" s="200" t="s">
        <v>77</v>
      </c>
      <c r="AY164" s="199" t="s">
        <v>126</v>
      </c>
      <c r="BK164" s="201">
        <f>BK165</f>
        <v>0</v>
      </c>
    </row>
    <row r="165" s="1" customFormat="1" ht="16.5" customHeight="1">
      <c r="B165" s="36"/>
      <c r="C165" s="204" t="s">
        <v>258</v>
      </c>
      <c r="D165" s="204" t="s">
        <v>128</v>
      </c>
      <c r="E165" s="205" t="s">
        <v>259</v>
      </c>
      <c r="F165" s="206" t="s">
        <v>260</v>
      </c>
      <c r="G165" s="207" t="s">
        <v>254</v>
      </c>
      <c r="H165" s="208">
        <v>110</v>
      </c>
      <c r="I165" s="209"/>
      <c r="J165" s="208">
        <f>ROUND(I165*H165,2)</f>
        <v>0</v>
      </c>
      <c r="K165" s="206" t="s">
        <v>1</v>
      </c>
      <c r="L165" s="41"/>
      <c r="M165" s="210" t="s">
        <v>1</v>
      </c>
      <c r="N165" s="211" t="s">
        <v>40</v>
      </c>
      <c r="O165" s="77"/>
      <c r="P165" s="212">
        <f>O165*H165</f>
        <v>0</v>
      </c>
      <c r="Q165" s="212">
        <v>0.00107</v>
      </c>
      <c r="R165" s="212">
        <f>Q165*H165</f>
        <v>0.1177</v>
      </c>
      <c r="S165" s="212">
        <v>0</v>
      </c>
      <c r="T165" s="213">
        <f>S165*H165</f>
        <v>0</v>
      </c>
      <c r="AR165" s="15" t="s">
        <v>133</v>
      </c>
      <c r="AT165" s="15" t="s">
        <v>128</v>
      </c>
      <c r="AU165" s="15" t="s">
        <v>79</v>
      </c>
      <c r="AY165" s="15" t="s">
        <v>126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5" t="s">
        <v>77</v>
      </c>
      <c r="BK165" s="214">
        <f>ROUND(I165*H165,2)</f>
        <v>0</v>
      </c>
      <c r="BL165" s="15" t="s">
        <v>133</v>
      </c>
      <c r="BM165" s="15" t="s">
        <v>261</v>
      </c>
    </row>
    <row r="166" s="10" customFormat="1" ht="22.8" customHeight="1">
      <c r="B166" s="188"/>
      <c r="C166" s="189"/>
      <c r="D166" s="190" t="s">
        <v>68</v>
      </c>
      <c r="E166" s="202" t="s">
        <v>262</v>
      </c>
      <c r="F166" s="202" t="s">
        <v>263</v>
      </c>
      <c r="G166" s="189"/>
      <c r="H166" s="189"/>
      <c r="I166" s="192"/>
      <c r="J166" s="203">
        <f>BK166</f>
        <v>0</v>
      </c>
      <c r="K166" s="189"/>
      <c r="L166" s="194"/>
      <c r="M166" s="195"/>
      <c r="N166" s="196"/>
      <c r="O166" s="196"/>
      <c r="P166" s="197">
        <f>SUM(P167:P182)</f>
        <v>0</v>
      </c>
      <c r="Q166" s="196"/>
      <c r="R166" s="197">
        <f>SUM(R167:R182)</f>
        <v>505.26190000000003</v>
      </c>
      <c r="S166" s="196"/>
      <c r="T166" s="198">
        <f>SUM(T167:T182)</f>
        <v>0</v>
      </c>
      <c r="AR166" s="199" t="s">
        <v>77</v>
      </c>
      <c r="AT166" s="200" t="s">
        <v>68</v>
      </c>
      <c r="AU166" s="200" t="s">
        <v>77</v>
      </c>
      <c r="AY166" s="199" t="s">
        <v>126</v>
      </c>
      <c r="BK166" s="201">
        <f>SUM(BK167:BK182)</f>
        <v>0</v>
      </c>
    </row>
    <row r="167" s="1" customFormat="1" ht="16.5" customHeight="1">
      <c r="B167" s="36"/>
      <c r="C167" s="204" t="s">
        <v>264</v>
      </c>
      <c r="D167" s="204" t="s">
        <v>128</v>
      </c>
      <c r="E167" s="205" t="s">
        <v>265</v>
      </c>
      <c r="F167" s="206" t="s">
        <v>266</v>
      </c>
      <c r="G167" s="207" t="s">
        <v>196</v>
      </c>
      <c r="H167" s="208">
        <v>1795</v>
      </c>
      <c r="I167" s="209"/>
      <c r="J167" s="208">
        <f>ROUND(I167*H167,2)</f>
        <v>0</v>
      </c>
      <c r="K167" s="206" t="s">
        <v>132</v>
      </c>
      <c r="L167" s="41"/>
      <c r="M167" s="210" t="s">
        <v>1</v>
      </c>
      <c r="N167" s="211" t="s">
        <v>40</v>
      </c>
      <c r="O167" s="77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AR167" s="15" t="s">
        <v>133</v>
      </c>
      <c r="AT167" s="15" t="s">
        <v>128</v>
      </c>
      <c r="AU167" s="15" t="s">
        <v>79</v>
      </c>
      <c r="AY167" s="15" t="s">
        <v>126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5" t="s">
        <v>77</v>
      </c>
      <c r="BK167" s="214">
        <f>ROUND(I167*H167,2)</f>
        <v>0</v>
      </c>
      <c r="BL167" s="15" t="s">
        <v>133</v>
      </c>
      <c r="BM167" s="15" t="s">
        <v>267</v>
      </c>
    </row>
    <row r="168" s="11" customFormat="1">
      <c r="B168" s="215"/>
      <c r="C168" s="216"/>
      <c r="D168" s="217" t="s">
        <v>135</v>
      </c>
      <c r="E168" s="218" t="s">
        <v>1</v>
      </c>
      <c r="F168" s="219" t="s">
        <v>268</v>
      </c>
      <c r="G168" s="216"/>
      <c r="H168" s="218" t="s">
        <v>1</v>
      </c>
      <c r="I168" s="220"/>
      <c r="J168" s="216"/>
      <c r="K168" s="216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135</v>
      </c>
      <c r="AU168" s="225" t="s">
        <v>79</v>
      </c>
      <c r="AV168" s="11" t="s">
        <v>77</v>
      </c>
      <c r="AW168" s="11" t="s">
        <v>31</v>
      </c>
      <c r="AX168" s="11" t="s">
        <v>69</v>
      </c>
      <c r="AY168" s="225" t="s">
        <v>126</v>
      </c>
    </row>
    <row r="169" s="12" customFormat="1">
      <c r="B169" s="226"/>
      <c r="C169" s="227"/>
      <c r="D169" s="217" t="s">
        <v>135</v>
      </c>
      <c r="E169" s="228" t="s">
        <v>1</v>
      </c>
      <c r="F169" s="229" t="s">
        <v>269</v>
      </c>
      <c r="G169" s="227"/>
      <c r="H169" s="230">
        <v>1795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AT169" s="236" t="s">
        <v>135</v>
      </c>
      <c r="AU169" s="236" t="s">
        <v>79</v>
      </c>
      <c r="AV169" s="12" t="s">
        <v>79</v>
      </c>
      <c r="AW169" s="12" t="s">
        <v>31</v>
      </c>
      <c r="AX169" s="12" t="s">
        <v>77</v>
      </c>
      <c r="AY169" s="236" t="s">
        <v>126</v>
      </c>
    </row>
    <row r="170" s="1" customFormat="1" ht="16.5" customHeight="1">
      <c r="B170" s="36"/>
      <c r="C170" s="204" t="s">
        <v>270</v>
      </c>
      <c r="D170" s="204" t="s">
        <v>128</v>
      </c>
      <c r="E170" s="205" t="s">
        <v>271</v>
      </c>
      <c r="F170" s="206" t="s">
        <v>272</v>
      </c>
      <c r="G170" s="207" t="s">
        <v>196</v>
      </c>
      <c r="H170" s="208">
        <v>1795</v>
      </c>
      <c r="I170" s="209"/>
      <c r="J170" s="208">
        <f>ROUND(I170*H170,2)</f>
        <v>0</v>
      </c>
      <c r="K170" s="206" t="s">
        <v>132</v>
      </c>
      <c r="L170" s="41"/>
      <c r="M170" s="210" t="s">
        <v>1</v>
      </c>
      <c r="N170" s="211" t="s">
        <v>40</v>
      </c>
      <c r="O170" s="77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AR170" s="15" t="s">
        <v>133</v>
      </c>
      <c r="AT170" s="15" t="s">
        <v>128</v>
      </c>
      <c r="AU170" s="15" t="s">
        <v>79</v>
      </c>
      <c r="AY170" s="15" t="s">
        <v>126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5" t="s">
        <v>77</v>
      </c>
      <c r="BK170" s="214">
        <f>ROUND(I170*H170,2)</f>
        <v>0</v>
      </c>
      <c r="BL170" s="15" t="s">
        <v>133</v>
      </c>
      <c r="BM170" s="15" t="s">
        <v>273</v>
      </c>
    </row>
    <row r="171" s="11" customFormat="1">
      <c r="B171" s="215"/>
      <c r="C171" s="216"/>
      <c r="D171" s="217" t="s">
        <v>135</v>
      </c>
      <c r="E171" s="218" t="s">
        <v>1</v>
      </c>
      <c r="F171" s="219" t="s">
        <v>268</v>
      </c>
      <c r="G171" s="216"/>
      <c r="H171" s="218" t="s">
        <v>1</v>
      </c>
      <c r="I171" s="220"/>
      <c r="J171" s="216"/>
      <c r="K171" s="216"/>
      <c r="L171" s="221"/>
      <c r="M171" s="222"/>
      <c r="N171" s="223"/>
      <c r="O171" s="223"/>
      <c r="P171" s="223"/>
      <c r="Q171" s="223"/>
      <c r="R171" s="223"/>
      <c r="S171" s="223"/>
      <c r="T171" s="224"/>
      <c r="AT171" s="225" t="s">
        <v>135</v>
      </c>
      <c r="AU171" s="225" t="s">
        <v>79</v>
      </c>
      <c r="AV171" s="11" t="s">
        <v>77</v>
      </c>
      <c r="AW171" s="11" t="s">
        <v>31</v>
      </c>
      <c r="AX171" s="11" t="s">
        <v>69</v>
      </c>
      <c r="AY171" s="225" t="s">
        <v>126</v>
      </c>
    </row>
    <row r="172" s="12" customFormat="1">
      <c r="B172" s="226"/>
      <c r="C172" s="227"/>
      <c r="D172" s="217" t="s">
        <v>135</v>
      </c>
      <c r="E172" s="228" t="s">
        <v>1</v>
      </c>
      <c r="F172" s="229" t="s">
        <v>269</v>
      </c>
      <c r="G172" s="227"/>
      <c r="H172" s="230">
        <v>1795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AT172" s="236" t="s">
        <v>135</v>
      </c>
      <c r="AU172" s="236" t="s">
        <v>79</v>
      </c>
      <c r="AV172" s="12" t="s">
        <v>79</v>
      </c>
      <c r="AW172" s="12" t="s">
        <v>31</v>
      </c>
      <c r="AX172" s="12" t="s">
        <v>77</v>
      </c>
      <c r="AY172" s="236" t="s">
        <v>126</v>
      </c>
    </row>
    <row r="173" s="1" customFormat="1" ht="16.5" customHeight="1">
      <c r="B173" s="36"/>
      <c r="C173" s="204" t="s">
        <v>274</v>
      </c>
      <c r="D173" s="204" t="s">
        <v>128</v>
      </c>
      <c r="E173" s="205" t="s">
        <v>275</v>
      </c>
      <c r="F173" s="206" t="s">
        <v>276</v>
      </c>
      <c r="G173" s="207" t="s">
        <v>196</v>
      </c>
      <c r="H173" s="208">
        <v>1795</v>
      </c>
      <c r="I173" s="209"/>
      <c r="J173" s="208">
        <f>ROUND(I173*H173,2)</f>
        <v>0</v>
      </c>
      <c r="K173" s="206" t="s">
        <v>132</v>
      </c>
      <c r="L173" s="41"/>
      <c r="M173" s="210" t="s">
        <v>1</v>
      </c>
      <c r="N173" s="211" t="s">
        <v>40</v>
      </c>
      <c r="O173" s="77"/>
      <c r="P173" s="212">
        <f>O173*H173</f>
        <v>0</v>
      </c>
      <c r="Q173" s="212">
        <v>0.10362</v>
      </c>
      <c r="R173" s="212">
        <f>Q173*H173</f>
        <v>185.99790000000002</v>
      </c>
      <c r="S173" s="212">
        <v>0</v>
      </c>
      <c r="T173" s="213">
        <f>S173*H173</f>
        <v>0</v>
      </c>
      <c r="AR173" s="15" t="s">
        <v>133</v>
      </c>
      <c r="AT173" s="15" t="s">
        <v>128</v>
      </c>
      <c r="AU173" s="15" t="s">
        <v>79</v>
      </c>
      <c r="AY173" s="15" t="s">
        <v>126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5" t="s">
        <v>77</v>
      </c>
      <c r="BK173" s="214">
        <f>ROUND(I173*H173,2)</f>
        <v>0</v>
      </c>
      <c r="BL173" s="15" t="s">
        <v>133</v>
      </c>
      <c r="BM173" s="15" t="s">
        <v>277</v>
      </c>
    </row>
    <row r="174" s="11" customFormat="1">
      <c r="B174" s="215"/>
      <c r="C174" s="216"/>
      <c r="D174" s="217" t="s">
        <v>135</v>
      </c>
      <c r="E174" s="218" t="s">
        <v>1</v>
      </c>
      <c r="F174" s="219" t="s">
        <v>268</v>
      </c>
      <c r="G174" s="216"/>
      <c r="H174" s="218" t="s">
        <v>1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135</v>
      </c>
      <c r="AU174" s="225" t="s">
        <v>79</v>
      </c>
      <c r="AV174" s="11" t="s">
        <v>77</v>
      </c>
      <c r="AW174" s="11" t="s">
        <v>31</v>
      </c>
      <c r="AX174" s="11" t="s">
        <v>69</v>
      </c>
      <c r="AY174" s="225" t="s">
        <v>126</v>
      </c>
    </row>
    <row r="175" s="12" customFormat="1">
      <c r="B175" s="226"/>
      <c r="C175" s="227"/>
      <c r="D175" s="217" t="s">
        <v>135</v>
      </c>
      <c r="E175" s="228" t="s">
        <v>1</v>
      </c>
      <c r="F175" s="229" t="s">
        <v>269</v>
      </c>
      <c r="G175" s="227"/>
      <c r="H175" s="230">
        <v>1795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AT175" s="236" t="s">
        <v>135</v>
      </c>
      <c r="AU175" s="236" t="s">
        <v>79</v>
      </c>
      <c r="AV175" s="12" t="s">
        <v>79</v>
      </c>
      <c r="AW175" s="12" t="s">
        <v>31</v>
      </c>
      <c r="AX175" s="12" t="s">
        <v>77</v>
      </c>
      <c r="AY175" s="236" t="s">
        <v>126</v>
      </c>
    </row>
    <row r="176" s="1" customFormat="1" ht="16.5" customHeight="1">
      <c r="B176" s="36"/>
      <c r="C176" s="248" t="s">
        <v>278</v>
      </c>
      <c r="D176" s="248" t="s">
        <v>211</v>
      </c>
      <c r="E176" s="249" t="s">
        <v>279</v>
      </c>
      <c r="F176" s="250" t="s">
        <v>280</v>
      </c>
      <c r="G176" s="251" t="s">
        <v>196</v>
      </c>
      <c r="H176" s="252">
        <v>1667</v>
      </c>
      <c r="I176" s="253"/>
      <c r="J176" s="252">
        <f>ROUND(I176*H176,2)</f>
        <v>0</v>
      </c>
      <c r="K176" s="250" t="s">
        <v>132</v>
      </c>
      <c r="L176" s="254"/>
      <c r="M176" s="255" t="s">
        <v>1</v>
      </c>
      <c r="N176" s="256" t="s">
        <v>40</v>
      </c>
      <c r="O176" s="77"/>
      <c r="P176" s="212">
        <f>O176*H176</f>
        <v>0</v>
      </c>
      <c r="Q176" s="212">
        <v>0.17599999999999999</v>
      </c>
      <c r="R176" s="212">
        <f>Q176*H176</f>
        <v>293.392</v>
      </c>
      <c r="S176" s="212">
        <v>0</v>
      </c>
      <c r="T176" s="213">
        <f>S176*H176</f>
        <v>0</v>
      </c>
      <c r="AR176" s="15" t="s">
        <v>175</v>
      </c>
      <c r="AT176" s="15" t="s">
        <v>211</v>
      </c>
      <c r="AU176" s="15" t="s">
        <v>79</v>
      </c>
      <c r="AY176" s="15" t="s">
        <v>126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5" t="s">
        <v>77</v>
      </c>
      <c r="BK176" s="214">
        <f>ROUND(I176*H176,2)</f>
        <v>0</v>
      </c>
      <c r="BL176" s="15" t="s">
        <v>133</v>
      </c>
      <c r="BM176" s="15" t="s">
        <v>281</v>
      </c>
    </row>
    <row r="177" s="11" customFormat="1">
      <c r="B177" s="215"/>
      <c r="C177" s="216"/>
      <c r="D177" s="217" t="s">
        <v>135</v>
      </c>
      <c r="E177" s="218" t="s">
        <v>1</v>
      </c>
      <c r="F177" s="219" t="s">
        <v>282</v>
      </c>
      <c r="G177" s="216"/>
      <c r="H177" s="218" t="s">
        <v>1</v>
      </c>
      <c r="I177" s="220"/>
      <c r="J177" s="216"/>
      <c r="K177" s="216"/>
      <c r="L177" s="221"/>
      <c r="M177" s="222"/>
      <c r="N177" s="223"/>
      <c r="O177" s="223"/>
      <c r="P177" s="223"/>
      <c r="Q177" s="223"/>
      <c r="R177" s="223"/>
      <c r="S177" s="223"/>
      <c r="T177" s="224"/>
      <c r="AT177" s="225" t="s">
        <v>135</v>
      </c>
      <c r="AU177" s="225" t="s">
        <v>79</v>
      </c>
      <c r="AV177" s="11" t="s">
        <v>77</v>
      </c>
      <c r="AW177" s="11" t="s">
        <v>31</v>
      </c>
      <c r="AX177" s="11" t="s">
        <v>69</v>
      </c>
      <c r="AY177" s="225" t="s">
        <v>126</v>
      </c>
    </row>
    <row r="178" s="12" customFormat="1">
      <c r="B178" s="226"/>
      <c r="C178" s="227"/>
      <c r="D178" s="217" t="s">
        <v>135</v>
      </c>
      <c r="E178" s="228" t="s">
        <v>1</v>
      </c>
      <c r="F178" s="229" t="s">
        <v>283</v>
      </c>
      <c r="G178" s="227"/>
      <c r="H178" s="230">
        <v>1667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AT178" s="236" t="s">
        <v>135</v>
      </c>
      <c r="AU178" s="236" t="s">
        <v>79</v>
      </c>
      <c r="AV178" s="12" t="s">
        <v>79</v>
      </c>
      <c r="AW178" s="12" t="s">
        <v>31</v>
      </c>
      <c r="AX178" s="12" t="s">
        <v>77</v>
      </c>
      <c r="AY178" s="236" t="s">
        <v>126</v>
      </c>
    </row>
    <row r="179" s="11" customFormat="1">
      <c r="B179" s="215"/>
      <c r="C179" s="216"/>
      <c r="D179" s="217" t="s">
        <v>135</v>
      </c>
      <c r="E179" s="218" t="s">
        <v>1</v>
      </c>
      <c r="F179" s="219" t="s">
        <v>284</v>
      </c>
      <c r="G179" s="216"/>
      <c r="H179" s="218" t="s">
        <v>1</v>
      </c>
      <c r="I179" s="220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AT179" s="225" t="s">
        <v>135</v>
      </c>
      <c r="AU179" s="225" t="s">
        <v>79</v>
      </c>
      <c r="AV179" s="11" t="s">
        <v>77</v>
      </c>
      <c r="AW179" s="11" t="s">
        <v>31</v>
      </c>
      <c r="AX179" s="11" t="s">
        <v>69</v>
      </c>
      <c r="AY179" s="225" t="s">
        <v>126</v>
      </c>
    </row>
    <row r="180" s="1" customFormat="1" ht="16.5" customHeight="1">
      <c r="B180" s="36"/>
      <c r="C180" s="248" t="s">
        <v>285</v>
      </c>
      <c r="D180" s="248" t="s">
        <v>211</v>
      </c>
      <c r="E180" s="249" t="s">
        <v>286</v>
      </c>
      <c r="F180" s="250" t="s">
        <v>287</v>
      </c>
      <c r="G180" s="251" t="s">
        <v>196</v>
      </c>
      <c r="H180" s="252">
        <v>147</v>
      </c>
      <c r="I180" s="253"/>
      <c r="J180" s="252">
        <f>ROUND(I180*H180,2)</f>
        <v>0</v>
      </c>
      <c r="K180" s="250" t="s">
        <v>132</v>
      </c>
      <c r="L180" s="254"/>
      <c r="M180" s="255" t="s">
        <v>1</v>
      </c>
      <c r="N180" s="256" t="s">
        <v>40</v>
      </c>
      <c r="O180" s="77"/>
      <c r="P180" s="212">
        <f>O180*H180</f>
        <v>0</v>
      </c>
      <c r="Q180" s="212">
        <v>0.17599999999999999</v>
      </c>
      <c r="R180" s="212">
        <f>Q180*H180</f>
        <v>25.872</v>
      </c>
      <c r="S180" s="212">
        <v>0</v>
      </c>
      <c r="T180" s="213">
        <f>S180*H180</f>
        <v>0</v>
      </c>
      <c r="AR180" s="15" t="s">
        <v>175</v>
      </c>
      <c r="AT180" s="15" t="s">
        <v>211</v>
      </c>
      <c r="AU180" s="15" t="s">
        <v>79</v>
      </c>
      <c r="AY180" s="15" t="s">
        <v>126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5" t="s">
        <v>77</v>
      </c>
      <c r="BK180" s="214">
        <f>ROUND(I180*H180,2)</f>
        <v>0</v>
      </c>
      <c r="BL180" s="15" t="s">
        <v>133</v>
      </c>
      <c r="BM180" s="15" t="s">
        <v>288</v>
      </c>
    </row>
    <row r="181" s="11" customFormat="1">
      <c r="B181" s="215"/>
      <c r="C181" s="216"/>
      <c r="D181" s="217" t="s">
        <v>135</v>
      </c>
      <c r="E181" s="218" t="s">
        <v>1</v>
      </c>
      <c r="F181" s="219" t="s">
        <v>289</v>
      </c>
      <c r="G181" s="216"/>
      <c r="H181" s="218" t="s">
        <v>1</v>
      </c>
      <c r="I181" s="220"/>
      <c r="J181" s="216"/>
      <c r="K181" s="216"/>
      <c r="L181" s="221"/>
      <c r="M181" s="222"/>
      <c r="N181" s="223"/>
      <c r="O181" s="223"/>
      <c r="P181" s="223"/>
      <c r="Q181" s="223"/>
      <c r="R181" s="223"/>
      <c r="S181" s="223"/>
      <c r="T181" s="224"/>
      <c r="AT181" s="225" t="s">
        <v>135</v>
      </c>
      <c r="AU181" s="225" t="s">
        <v>79</v>
      </c>
      <c r="AV181" s="11" t="s">
        <v>77</v>
      </c>
      <c r="AW181" s="11" t="s">
        <v>31</v>
      </c>
      <c r="AX181" s="11" t="s">
        <v>69</v>
      </c>
      <c r="AY181" s="225" t="s">
        <v>126</v>
      </c>
    </row>
    <row r="182" s="12" customFormat="1">
      <c r="B182" s="226"/>
      <c r="C182" s="227"/>
      <c r="D182" s="217" t="s">
        <v>135</v>
      </c>
      <c r="E182" s="228" t="s">
        <v>1</v>
      </c>
      <c r="F182" s="229" t="s">
        <v>290</v>
      </c>
      <c r="G182" s="227"/>
      <c r="H182" s="230">
        <v>147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AT182" s="236" t="s">
        <v>135</v>
      </c>
      <c r="AU182" s="236" t="s">
        <v>79</v>
      </c>
      <c r="AV182" s="12" t="s">
        <v>79</v>
      </c>
      <c r="AW182" s="12" t="s">
        <v>31</v>
      </c>
      <c r="AX182" s="12" t="s">
        <v>77</v>
      </c>
      <c r="AY182" s="236" t="s">
        <v>126</v>
      </c>
    </row>
    <row r="183" s="10" customFormat="1" ht="22.8" customHeight="1">
      <c r="B183" s="188"/>
      <c r="C183" s="189"/>
      <c r="D183" s="190" t="s">
        <v>68</v>
      </c>
      <c r="E183" s="202" t="s">
        <v>291</v>
      </c>
      <c r="F183" s="202" t="s">
        <v>292</v>
      </c>
      <c r="G183" s="189"/>
      <c r="H183" s="189"/>
      <c r="I183" s="192"/>
      <c r="J183" s="203">
        <f>BK183</f>
        <v>0</v>
      </c>
      <c r="K183" s="189"/>
      <c r="L183" s="194"/>
      <c r="M183" s="195"/>
      <c r="N183" s="196"/>
      <c r="O183" s="196"/>
      <c r="P183" s="197">
        <f>SUM(P184:P203)</f>
        <v>0</v>
      </c>
      <c r="Q183" s="196"/>
      <c r="R183" s="197">
        <f>SUM(R184:R203)</f>
        <v>0</v>
      </c>
      <c r="S183" s="196"/>
      <c r="T183" s="198">
        <f>SUM(T184:T203)</f>
        <v>0</v>
      </c>
      <c r="AR183" s="199" t="s">
        <v>77</v>
      </c>
      <c r="AT183" s="200" t="s">
        <v>68</v>
      </c>
      <c r="AU183" s="200" t="s">
        <v>77</v>
      </c>
      <c r="AY183" s="199" t="s">
        <v>126</v>
      </c>
      <c r="BK183" s="201">
        <f>SUM(BK184:BK203)</f>
        <v>0</v>
      </c>
    </row>
    <row r="184" s="1" customFormat="1" ht="16.5" customHeight="1">
      <c r="B184" s="36"/>
      <c r="C184" s="204" t="s">
        <v>293</v>
      </c>
      <c r="D184" s="204" t="s">
        <v>128</v>
      </c>
      <c r="E184" s="205" t="s">
        <v>265</v>
      </c>
      <c r="F184" s="206" t="s">
        <v>266</v>
      </c>
      <c r="G184" s="207" t="s">
        <v>196</v>
      </c>
      <c r="H184" s="208">
        <v>190</v>
      </c>
      <c r="I184" s="209"/>
      <c r="J184" s="208">
        <f>ROUND(I184*H184,2)</f>
        <v>0</v>
      </c>
      <c r="K184" s="206" t="s">
        <v>132</v>
      </c>
      <c r="L184" s="41"/>
      <c r="M184" s="210" t="s">
        <v>1</v>
      </c>
      <c r="N184" s="211" t="s">
        <v>40</v>
      </c>
      <c r="O184" s="77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AR184" s="15" t="s">
        <v>133</v>
      </c>
      <c r="AT184" s="15" t="s">
        <v>128</v>
      </c>
      <c r="AU184" s="15" t="s">
        <v>79</v>
      </c>
      <c r="AY184" s="15" t="s">
        <v>126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5" t="s">
        <v>77</v>
      </c>
      <c r="BK184" s="214">
        <f>ROUND(I184*H184,2)</f>
        <v>0</v>
      </c>
      <c r="BL184" s="15" t="s">
        <v>133</v>
      </c>
      <c r="BM184" s="15" t="s">
        <v>294</v>
      </c>
    </row>
    <row r="185" s="11" customFormat="1">
      <c r="B185" s="215"/>
      <c r="C185" s="216"/>
      <c r="D185" s="217" t="s">
        <v>135</v>
      </c>
      <c r="E185" s="218" t="s">
        <v>1</v>
      </c>
      <c r="F185" s="219" t="s">
        <v>295</v>
      </c>
      <c r="G185" s="216"/>
      <c r="H185" s="218" t="s">
        <v>1</v>
      </c>
      <c r="I185" s="220"/>
      <c r="J185" s="216"/>
      <c r="K185" s="216"/>
      <c r="L185" s="221"/>
      <c r="M185" s="222"/>
      <c r="N185" s="223"/>
      <c r="O185" s="223"/>
      <c r="P185" s="223"/>
      <c r="Q185" s="223"/>
      <c r="R185" s="223"/>
      <c r="S185" s="223"/>
      <c r="T185" s="224"/>
      <c r="AT185" s="225" t="s">
        <v>135</v>
      </c>
      <c r="AU185" s="225" t="s">
        <v>79</v>
      </c>
      <c r="AV185" s="11" t="s">
        <v>77</v>
      </c>
      <c r="AW185" s="11" t="s">
        <v>31</v>
      </c>
      <c r="AX185" s="11" t="s">
        <v>69</v>
      </c>
      <c r="AY185" s="225" t="s">
        <v>126</v>
      </c>
    </row>
    <row r="186" s="12" customFormat="1">
      <c r="B186" s="226"/>
      <c r="C186" s="227"/>
      <c r="D186" s="217" t="s">
        <v>135</v>
      </c>
      <c r="E186" s="228" t="s">
        <v>1</v>
      </c>
      <c r="F186" s="229" t="s">
        <v>296</v>
      </c>
      <c r="G186" s="227"/>
      <c r="H186" s="230">
        <v>190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AT186" s="236" t="s">
        <v>135</v>
      </c>
      <c r="AU186" s="236" t="s">
        <v>79</v>
      </c>
      <c r="AV186" s="12" t="s">
        <v>79</v>
      </c>
      <c r="AW186" s="12" t="s">
        <v>31</v>
      </c>
      <c r="AX186" s="12" t="s">
        <v>77</v>
      </c>
      <c r="AY186" s="236" t="s">
        <v>126</v>
      </c>
    </row>
    <row r="187" s="1" customFormat="1" ht="16.5" customHeight="1">
      <c r="B187" s="36"/>
      <c r="C187" s="204" t="s">
        <v>297</v>
      </c>
      <c r="D187" s="204" t="s">
        <v>128</v>
      </c>
      <c r="E187" s="205" t="s">
        <v>298</v>
      </c>
      <c r="F187" s="206" t="s">
        <v>299</v>
      </c>
      <c r="G187" s="207" t="s">
        <v>196</v>
      </c>
      <c r="H187" s="208">
        <v>190</v>
      </c>
      <c r="I187" s="209"/>
      <c r="J187" s="208">
        <f>ROUND(I187*H187,2)</f>
        <v>0</v>
      </c>
      <c r="K187" s="206" t="s">
        <v>132</v>
      </c>
      <c r="L187" s="41"/>
      <c r="M187" s="210" t="s">
        <v>1</v>
      </c>
      <c r="N187" s="211" t="s">
        <v>40</v>
      </c>
      <c r="O187" s="77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AR187" s="15" t="s">
        <v>133</v>
      </c>
      <c r="AT187" s="15" t="s">
        <v>128</v>
      </c>
      <c r="AU187" s="15" t="s">
        <v>79</v>
      </c>
      <c r="AY187" s="15" t="s">
        <v>126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5" t="s">
        <v>77</v>
      </c>
      <c r="BK187" s="214">
        <f>ROUND(I187*H187,2)</f>
        <v>0</v>
      </c>
      <c r="BL187" s="15" t="s">
        <v>133</v>
      </c>
      <c r="BM187" s="15" t="s">
        <v>300</v>
      </c>
    </row>
    <row r="188" s="11" customFormat="1">
      <c r="B188" s="215"/>
      <c r="C188" s="216"/>
      <c r="D188" s="217" t="s">
        <v>135</v>
      </c>
      <c r="E188" s="218" t="s">
        <v>1</v>
      </c>
      <c r="F188" s="219" t="s">
        <v>295</v>
      </c>
      <c r="G188" s="216"/>
      <c r="H188" s="218" t="s">
        <v>1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135</v>
      </c>
      <c r="AU188" s="225" t="s">
        <v>79</v>
      </c>
      <c r="AV188" s="11" t="s">
        <v>77</v>
      </c>
      <c r="AW188" s="11" t="s">
        <v>31</v>
      </c>
      <c r="AX188" s="11" t="s">
        <v>69</v>
      </c>
      <c r="AY188" s="225" t="s">
        <v>126</v>
      </c>
    </row>
    <row r="189" s="12" customFormat="1">
      <c r="B189" s="226"/>
      <c r="C189" s="227"/>
      <c r="D189" s="217" t="s">
        <v>135</v>
      </c>
      <c r="E189" s="228" t="s">
        <v>1</v>
      </c>
      <c r="F189" s="229" t="s">
        <v>296</v>
      </c>
      <c r="G189" s="227"/>
      <c r="H189" s="230">
        <v>190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AT189" s="236" t="s">
        <v>135</v>
      </c>
      <c r="AU189" s="236" t="s">
        <v>79</v>
      </c>
      <c r="AV189" s="12" t="s">
        <v>79</v>
      </c>
      <c r="AW189" s="12" t="s">
        <v>31</v>
      </c>
      <c r="AX189" s="12" t="s">
        <v>77</v>
      </c>
      <c r="AY189" s="236" t="s">
        <v>126</v>
      </c>
    </row>
    <row r="190" s="1" customFormat="1" ht="16.5" customHeight="1">
      <c r="B190" s="36"/>
      <c r="C190" s="204" t="s">
        <v>301</v>
      </c>
      <c r="D190" s="204" t="s">
        <v>128</v>
      </c>
      <c r="E190" s="205" t="s">
        <v>302</v>
      </c>
      <c r="F190" s="206" t="s">
        <v>303</v>
      </c>
      <c r="G190" s="207" t="s">
        <v>196</v>
      </c>
      <c r="H190" s="208">
        <v>190</v>
      </c>
      <c r="I190" s="209"/>
      <c r="J190" s="208">
        <f>ROUND(I190*H190,2)</f>
        <v>0</v>
      </c>
      <c r="K190" s="206" t="s">
        <v>132</v>
      </c>
      <c r="L190" s="41"/>
      <c r="M190" s="210" t="s">
        <v>1</v>
      </c>
      <c r="N190" s="211" t="s">
        <v>40</v>
      </c>
      <c r="O190" s="77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AR190" s="15" t="s">
        <v>133</v>
      </c>
      <c r="AT190" s="15" t="s">
        <v>128</v>
      </c>
      <c r="AU190" s="15" t="s">
        <v>79</v>
      </c>
      <c r="AY190" s="15" t="s">
        <v>126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5" t="s">
        <v>77</v>
      </c>
      <c r="BK190" s="214">
        <f>ROUND(I190*H190,2)</f>
        <v>0</v>
      </c>
      <c r="BL190" s="15" t="s">
        <v>133</v>
      </c>
      <c r="BM190" s="15" t="s">
        <v>304</v>
      </c>
    </row>
    <row r="191" s="11" customFormat="1">
      <c r="B191" s="215"/>
      <c r="C191" s="216"/>
      <c r="D191" s="217" t="s">
        <v>135</v>
      </c>
      <c r="E191" s="218" t="s">
        <v>1</v>
      </c>
      <c r="F191" s="219" t="s">
        <v>295</v>
      </c>
      <c r="G191" s="216"/>
      <c r="H191" s="218" t="s">
        <v>1</v>
      </c>
      <c r="I191" s="220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AT191" s="225" t="s">
        <v>135</v>
      </c>
      <c r="AU191" s="225" t="s">
        <v>79</v>
      </c>
      <c r="AV191" s="11" t="s">
        <v>77</v>
      </c>
      <c r="AW191" s="11" t="s">
        <v>31</v>
      </c>
      <c r="AX191" s="11" t="s">
        <v>69</v>
      </c>
      <c r="AY191" s="225" t="s">
        <v>126</v>
      </c>
    </row>
    <row r="192" s="12" customFormat="1">
      <c r="B192" s="226"/>
      <c r="C192" s="227"/>
      <c r="D192" s="217" t="s">
        <v>135</v>
      </c>
      <c r="E192" s="228" t="s">
        <v>1</v>
      </c>
      <c r="F192" s="229" t="s">
        <v>296</v>
      </c>
      <c r="G192" s="227"/>
      <c r="H192" s="230">
        <v>190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AT192" s="236" t="s">
        <v>135</v>
      </c>
      <c r="AU192" s="236" t="s">
        <v>79</v>
      </c>
      <c r="AV192" s="12" t="s">
        <v>79</v>
      </c>
      <c r="AW192" s="12" t="s">
        <v>31</v>
      </c>
      <c r="AX192" s="12" t="s">
        <v>77</v>
      </c>
      <c r="AY192" s="236" t="s">
        <v>126</v>
      </c>
    </row>
    <row r="193" s="1" customFormat="1" ht="16.5" customHeight="1">
      <c r="B193" s="36"/>
      <c r="C193" s="204" t="s">
        <v>305</v>
      </c>
      <c r="D193" s="204" t="s">
        <v>128</v>
      </c>
      <c r="E193" s="205" t="s">
        <v>306</v>
      </c>
      <c r="F193" s="206" t="s">
        <v>307</v>
      </c>
      <c r="G193" s="207" t="s">
        <v>196</v>
      </c>
      <c r="H193" s="208">
        <v>190</v>
      </c>
      <c r="I193" s="209"/>
      <c r="J193" s="208">
        <f>ROUND(I193*H193,2)</f>
        <v>0</v>
      </c>
      <c r="K193" s="206" t="s">
        <v>132</v>
      </c>
      <c r="L193" s="41"/>
      <c r="M193" s="210" t="s">
        <v>1</v>
      </c>
      <c r="N193" s="211" t="s">
        <v>40</v>
      </c>
      <c r="O193" s="77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AR193" s="15" t="s">
        <v>133</v>
      </c>
      <c r="AT193" s="15" t="s">
        <v>128</v>
      </c>
      <c r="AU193" s="15" t="s">
        <v>79</v>
      </c>
      <c r="AY193" s="15" t="s">
        <v>126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5" t="s">
        <v>77</v>
      </c>
      <c r="BK193" s="214">
        <f>ROUND(I193*H193,2)</f>
        <v>0</v>
      </c>
      <c r="BL193" s="15" t="s">
        <v>133</v>
      </c>
      <c r="BM193" s="15" t="s">
        <v>308</v>
      </c>
    </row>
    <row r="194" s="11" customFormat="1">
      <c r="B194" s="215"/>
      <c r="C194" s="216"/>
      <c r="D194" s="217" t="s">
        <v>135</v>
      </c>
      <c r="E194" s="218" t="s">
        <v>1</v>
      </c>
      <c r="F194" s="219" t="s">
        <v>295</v>
      </c>
      <c r="G194" s="216"/>
      <c r="H194" s="218" t="s">
        <v>1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135</v>
      </c>
      <c r="AU194" s="225" t="s">
        <v>79</v>
      </c>
      <c r="AV194" s="11" t="s">
        <v>77</v>
      </c>
      <c r="AW194" s="11" t="s">
        <v>31</v>
      </c>
      <c r="AX194" s="11" t="s">
        <v>69</v>
      </c>
      <c r="AY194" s="225" t="s">
        <v>126</v>
      </c>
    </row>
    <row r="195" s="12" customFormat="1">
      <c r="B195" s="226"/>
      <c r="C195" s="227"/>
      <c r="D195" s="217" t="s">
        <v>135</v>
      </c>
      <c r="E195" s="228" t="s">
        <v>1</v>
      </c>
      <c r="F195" s="229" t="s">
        <v>296</v>
      </c>
      <c r="G195" s="227"/>
      <c r="H195" s="230">
        <v>190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AT195" s="236" t="s">
        <v>135</v>
      </c>
      <c r="AU195" s="236" t="s">
        <v>79</v>
      </c>
      <c r="AV195" s="12" t="s">
        <v>79</v>
      </c>
      <c r="AW195" s="12" t="s">
        <v>31</v>
      </c>
      <c r="AX195" s="12" t="s">
        <v>77</v>
      </c>
      <c r="AY195" s="236" t="s">
        <v>126</v>
      </c>
    </row>
    <row r="196" s="1" customFormat="1" ht="16.5" customHeight="1">
      <c r="B196" s="36"/>
      <c r="C196" s="204" t="s">
        <v>309</v>
      </c>
      <c r="D196" s="204" t="s">
        <v>128</v>
      </c>
      <c r="E196" s="205" t="s">
        <v>310</v>
      </c>
      <c r="F196" s="206" t="s">
        <v>311</v>
      </c>
      <c r="G196" s="207" t="s">
        <v>196</v>
      </c>
      <c r="H196" s="208">
        <v>380</v>
      </c>
      <c r="I196" s="209"/>
      <c r="J196" s="208">
        <f>ROUND(I196*H196,2)</f>
        <v>0</v>
      </c>
      <c r="K196" s="206" t="s">
        <v>132</v>
      </c>
      <c r="L196" s="41"/>
      <c r="M196" s="210" t="s">
        <v>1</v>
      </c>
      <c r="N196" s="211" t="s">
        <v>40</v>
      </c>
      <c r="O196" s="77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AR196" s="15" t="s">
        <v>133</v>
      </c>
      <c r="AT196" s="15" t="s">
        <v>128</v>
      </c>
      <c r="AU196" s="15" t="s">
        <v>79</v>
      </c>
      <c r="AY196" s="15" t="s">
        <v>126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5" t="s">
        <v>77</v>
      </c>
      <c r="BK196" s="214">
        <f>ROUND(I196*H196,2)</f>
        <v>0</v>
      </c>
      <c r="BL196" s="15" t="s">
        <v>133</v>
      </c>
      <c r="BM196" s="15" t="s">
        <v>312</v>
      </c>
    </row>
    <row r="197" s="11" customFormat="1">
      <c r="B197" s="215"/>
      <c r="C197" s="216"/>
      <c r="D197" s="217" t="s">
        <v>135</v>
      </c>
      <c r="E197" s="218" t="s">
        <v>1</v>
      </c>
      <c r="F197" s="219" t="s">
        <v>295</v>
      </c>
      <c r="G197" s="216"/>
      <c r="H197" s="218" t="s">
        <v>1</v>
      </c>
      <c r="I197" s="220"/>
      <c r="J197" s="216"/>
      <c r="K197" s="216"/>
      <c r="L197" s="221"/>
      <c r="M197" s="222"/>
      <c r="N197" s="223"/>
      <c r="O197" s="223"/>
      <c r="P197" s="223"/>
      <c r="Q197" s="223"/>
      <c r="R197" s="223"/>
      <c r="S197" s="223"/>
      <c r="T197" s="224"/>
      <c r="AT197" s="225" t="s">
        <v>135</v>
      </c>
      <c r="AU197" s="225" t="s">
        <v>79</v>
      </c>
      <c r="AV197" s="11" t="s">
        <v>77</v>
      </c>
      <c r="AW197" s="11" t="s">
        <v>31</v>
      </c>
      <c r="AX197" s="11" t="s">
        <v>69</v>
      </c>
      <c r="AY197" s="225" t="s">
        <v>126</v>
      </c>
    </row>
    <row r="198" s="11" customFormat="1">
      <c r="B198" s="215"/>
      <c r="C198" s="216"/>
      <c r="D198" s="217" t="s">
        <v>135</v>
      </c>
      <c r="E198" s="218" t="s">
        <v>1</v>
      </c>
      <c r="F198" s="219" t="s">
        <v>313</v>
      </c>
      <c r="G198" s="216"/>
      <c r="H198" s="218" t="s">
        <v>1</v>
      </c>
      <c r="I198" s="220"/>
      <c r="J198" s="216"/>
      <c r="K198" s="216"/>
      <c r="L198" s="221"/>
      <c r="M198" s="222"/>
      <c r="N198" s="223"/>
      <c r="O198" s="223"/>
      <c r="P198" s="223"/>
      <c r="Q198" s="223"/>
      <c r="R198" s="223"/>
      <c r="S198" s="223"/>
      <c r="T198" s="224"/>
      <c r="AT198" s="225" t="s">
        <v>135</v>
      </c>
      <c r="AU198" s="225" t="s">
        <v>79</v>
      </c>
      <c r="AV198" s="11" t="s">
        <v>77</v>
      </c>
      <c r="AW198" s="11" t="s">
        <v>31</v>
      </c>
      <c r="AX198" s="11" t="s">
        <v>69</v>
      </c>
      <c r="AY198" s="225" t="s">
        <v>126</v>
      </c>
    </row>
    <row r="199" s="12" customFormat="1">
      <c r="B199" s="226"/>
      <c r="C199" s="227"/>
      <c r="D199" s="217" t="s">
        <v>135</v>
      </c>
      <c r="E199" s="228" t="s">
        <v>1</v>
      </c>
      <c r="F199" s="229" t="s">
        <v>314</v>
      </c>
      <c r="G199" s="227"/>
      <c r="H199" s="230">
        <v>380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AT199" s="236" t="s">
        <v>135</v>
      </c>
      <c r="AU199" s="236" t="s">
        <v>79</v>
      </c>
      <c r="AV199" s="12" t="s">
        <v>79</v>
      </c>
      <c r="AW199" s="12" t="s">
        <v>31</v>
      </c>
      <c r="AX199" s="12" t="s">
        <v>77</v>
      </c>
      <c r="AY199" s="236" t="s">
        <v>126</v>
      </c>
    </row>
    <row r="200" s="1" customFormat="1" ht="16.5" customHeight="1">
      <c r="B200" s="36"/>
      <c r="C200" s="204" t="s">
        <v>315</v>
      </c>
      <c r="D200" s="204" t="s">
        <v>128</v>
      </c>
      <c r="E200" s="205" t="s">
        <v>316</v>
      </c>
      <c r="F200" s="206" t="s">
        <v>317</v>
      </c>
      <c r="G200" s="207" t="s">
        <v>196</v>
      </c>
      <c r="H200" s="208">
        <v>380</v>
      </c>
      <c r="I200" s="209"/>
      <c r="J200" s="208">
        <f>ROUND(I200*H200,2)</f>
        <v>0</v>
      </c>
      <c r="K200" s="206" t="s">
        <v>132</v>
      </c>
      <c r="L200" s="41"/>
      <c r="M200" s="210" t="s">
        <v>1</v>
      </c>
      <c r="N200" s="211" t="s">
        <v>40</v>
      </c>
      <c r="O200" s="77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3">
        <f>S200*H200</f>
        <v>0</v>
      </c>
      <c r="AR200" s="15" t="s">
        <v>133</v>
      </c>
      <c r="AT200" s="15" t="s">
        <v>128</v>
      </c>
      <c r="AU200" s="15" t="s">
        <v>79</v>
      </c>
      <c r="AY200" s="15" t="s">
        <v>126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5" t="s">
        <v>77</v>
      </c>
      <c r="BK200" s="214">
        <f>ROUND(I200*H200,2)</f>
        <v>0</v>
      </c>
      <c r="BL200" s="15" t="s">
        <v>133</v>
      </c>
      <c r="BM200" s="15" t="s">
        <v>318</v>
      </c>
    </row>
    <row r="201" s="11" customFormat="1">
      <c r="B201" s="215"/>
      <c r="C201" s="216"/>
      <c r="D201" s="217" t="s">
        <v>135</v>
      </c>
      <c r="E201" s="218" t="s">
        <v>1</v>
      </c>
      <c r="F201" s="219" t="s">
        <v>295</v>
      </c>
      <c r="G201" s="216"/>
      <c r="H201" s="218" t="s">
        <v>1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135</v>
      </c>
      <c r="AU201" s="225" t="s">
        <v>79</v>
      </c>
      <c r="AV201" s="11" t="s">
        <v>77</v>
      </c>
      <c r="AW201" s="11" t="s">
        <v>31</v>
      </c>
      <c r="AX201" s="11" t="s">
        <v>69</v>
      </c>
      <c r="AY201" s="225" t="s">
        <v>126</v>
      </c>
    </row>
    <row r="202" s="11" customFormat="1">
      <c r="B202" s="215"/>
      <c r="C202" s="216"/>
      <c r="D202" s="217" t="s">
        <v>135</v>
      </c>
      <c r="E202" s="218" t="s">
        <v>1</v>
      </c>
      <c r="F202" s="219" t="s">
        <v>313</v>
      </c>
      <c r="G202" s="216"/>
      <c r="H202" s="218" t="s">
        <v>1</v>
      </c>
      <c r="I202" s="220"/>
      <c r="J202" s="216"/>
      <c r="K202" s="216"/>
      <c r="L202" s="221"/>
      <c r="M202" s="222"/>
      <c r="N202" s="223"/>
      <c r="O202" s="223"/>
      <c r="P202" s="223"/>
      <c r="Q202" s="223"/>
      <c r="R202" s="223"/>
      <c r="S202" s="223"/>
      <c r="T202" s="224"/>
      <c r="AT202" s="225" t="s">
        <v>135</v>
      </c>
      <c r="AU202" s="225" t="s">
        <v>79</v>
      </c>
      <c r="AV202" s="11" t="s">
        <v>77</v>
      </c>
      <c r="AW202" s="11" t="s">
        <v>31</v>
      </c>
      <c r="AX202" s="11" t="s">
        <v>69</v>
      </c>
      <c r="AY202" s="225" t="s">
        <v>126</v>
      </c>
    </row>
    <row r="203" s="12" customFormat="1">
      <c r="B203" s="226"/>
      <c r="C203" s="227"/>
      <c r="D203" s="217" t="s">
        <v>135</v>
      </c>
      <c r="E203" s="228" t="s">
        <v>1</v>
      </c>
      <c r="F203" s="229" t="s">
        <v>314</v>
      </c>
      <c r="G203" s="227"/>
      <c r="H203" s="230">
        <v>380</v>
      </c>
      <c r="I203" s="231"/>
      <c r="J203" s="227"/>
      <c r="K203" s="227"/>
      <c r="L203" s="232"/>
      <c r="M203" s="233"/>
      <c r="N203" s="234"/>
      <c r="O203" s="234"/>
      <c r="P203" s="234"/>
      <c r="Q203" s="234"/>
      <c r="R203" s="234"/>
      <c r="S203" s="234"/>
      <c r="T203" s="235"/>
      <c r="AT203" s="236" t="s">
        <v>135</v>
      </c>
      <c r="AU203" s="236" t="s">
        <v>79</v>
      </c>
      <c r="AV203" s="12" t="s">
        <v>79</v>
      </c>
      <c r="AW203" s="12" t="s">
        <v>31</v>
      </c>
      <c r="AX203" s="12" t="s">
        <v>77</v>
      </c>
      <c r="AY203" s="236" t="s">
        <v>126</v>
      </c>
    </row>
    <row r="204" s="10" customFormat="1" ht="22.8" customHeight="1">
      <c r="B204" s="188"/>
      <c r="C204" s="189"/>
      <c r="D204" s="190" t="s">
        <v>68</v>
      </c>
      <c r="E204" s="202" t="s">
        <v>319</v>
      </c>
      <c r="F204" s="202" t="s">
        <v>320</v>
      </c>
      <c r="G204" s="189"/>
      <c r="H204" s="189"/>
      <c r="I204" s="192"/>
      <c r="J204" s="203">
        <f>BK204</f>
        <v>0</v>
      </c>
      <c r="K204" s="189"/>
      <c r="L204" s="194"/>
      <c r="M204" s="195"/>
      <c r="N204" s="196"/>
      <c r="O204" s="196"/>
      <c r="P204" s="197">
        <f>SUM(P205:P219)</f>
        <v>0</v>
      </c>
      <c r="Q204" s="196"/>
      <c r="R204" s="197">
        <f>SUM(R205:R219)</f>
        <v>0</v>
      </c>
      <c r="S204" s="196"/>
      <c r="T204" s="198">
        <f>SUM(T205:T219)</f>
        <v>0</v>
      </c>
      <c r="AR204" s="199" t="s">
        <v>77</v>
      </c>
      <c r="AT204" s="200" t="s">
        <v>68</v>
      </c>
      <c r="AU204" s="200" t="s">
        <v>77</v>
      </c>
      <c r="AY204" s="199" t="s">
        <v>126</v>
      </c>
      <c r="BK204" s="201">
        <f>SUM(BK205:BK219)</f>
        <v>0</v>
      </c>
    </row>
    <row r="205" s="1" customFormat="1" ht="16.5" customHeight="1">
      <c r="B205" s="36"/>
      <c r="C205" s="204" t="s">
        <v>321</v>
      </c>
      <c r="D205" s="204" t="s">
        <v>128</v>
      </c>
      <c r="E205" s="205" t="s">
        <v>265</v>
      </c>
      <c r="F205" s="206" t="s">
        <v>266</v>
      </c>
      <c r="G205" s="207" t="s">
        <v>196</v>
      </c>
      <c r="H205" s="208">
        <v>1120</v>
      </c>
      <c r="I205" s="209"/>
      <c r="J205" s="208">
        <f>ROUND(I205*H205,2)</f>
        <v>0</v>
      </c>
      <c r="K205" s="206" t="s">
        <v>132</v>
      </c>
      <c r="L205" s="41"/>
      <c r="M205" s="210" t="s">
        <v>1</v>
      </c>
      <c r="N205" s="211" t="s">
        <v>40</v>
      </c>
      <c r="O205" s="77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AR205" s="15" t="s">
        <v>133</v>
      </c>
      <c r="AT205" s="15" t="s">
        <v>128</v>
      </c>
      <c r="AU205" s="15" t="s">
        <v>79</v>
      </c>
      <c r="AY205" s="15" t="s">
        <v>126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5" t="s">
        <v>77</v>
      </c>
      <c r="BK205" s="214">
        <f>ROUND(I205*H205,2)</f>
        <v>0</v>
      </c>
      <c r="BL205" s="15" t="s">
        <v>133</v>
      </c>
      <c r="BM205" s="15" t="s">
        <v>322</v>
      </c>
    </row>
    <row r="206" s="11" customFormat="1">
      <c r="B206" s="215"/>
      <c r="C206" s="216"/>
      <c r="D206" s="217" t="s">
        <v>135</v>
      </c>
      <c r="E206" s="218" t="s">
        <v>1</v>
      </c>
      <c r="F206" s="219" t="s">
        <v>323</v>
      </c>
      <c r="G206" s="216"/>
      <c r="H206" s="218" t="s">
        <v>1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135</v>
      </c>
      <c r="AU206" s="225" t="s">
        <v>79</v>
      </c>
      <c r="AV206" s="11" t="s">
        <v>77</v>
      </c>
      <c r="AW206" s="11" t="s">
        <v>31</v>
      </c>
      <c r="AX206" s="11" t="s">
        <v>69</v>
      </c>
      <c r="AY206" s="225" t="s">
        <v>126</v>
      </c>
    </row>
    <row r="207" s="12" customFormat="1">
      <c r="B207" s="226"/>
      <c r="C207" s="227"/>
      <c r="D207" s="217" t="s">
        <v>135</v>
      </c>
      <c r="E207" s="228" t="s">
        <v>1</v>
      </c>
      <c r="F207" s="229" t="s">
        <v>324</v>
      </c>
      <c r="G207" s="227"/>
      <c r="H207" s="230">
        <v>1120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AT207" s="236" t="s">
        <v>135</v>
      </c>
      <c r="AU207" s="236" t="s">
        <v>79</v>
      </c>
      <c r="AV207" s="12" t="s">
        <v>79</v>
      </c>
      <c r="AW207" s="12" t="s">
        <v>31</v>
      </c>
      <c r="AX207" s="12" t="s">
        <v>77</v>
      </c>
      <c r="AY207" s="236" t="s">
        <v>126</v>
      </c>
    </row>
    <row r="208" s="1" customFormat="1" ht="16.5" customHeight="1">
      <c r="B208" s="36"/>
      <c r="C208" s="204" t="s">
        <v>325</v>
      </c>
      <c r="D208" s="204" t="s">
        <v>128</v>
      </c>
      <c r="E208" s="205" t="s">
        <v>302</v>
      </c>
      <c r="F208" s="206" t="s">
        <v>303</v>
      </c>
      <c r="G208" s="207" t="s">
        <v>196</v>
      </c>
      <c r="H208" s="208">
        <v>1120</v>
      </c>
      <c r="I208" s="209"/>
      <c r="J208" s="208">
        <f>ROUND(I208*H208,2)</f>
        <v>0</v>
      </c>
      <c r="K208" s="206" t="s">
        <v>132</v>
      </c>
      <c r="L208" s="41"/>
      <c r="M208" s="210" t="s">
        <v>1</v>
      </c>
      <c r="N208" s="211" t="s">
        <v>40</v>
      </c>
      <c r="O208" s="77"/>
      <c r="P208" s="212">
        <f>O208*H208</f>
        <v>0</v>
      </c>
      <c r="Q208" s="212">
        <v>0</v>
      </c>
      <c r="R208" s="212">
        <f>Q208*H208</f>
        <v>0</v>
      </c>
      <c r="S208" s="212">
        <v>0</v>
      </c>
      <c r="T208" s="213">
        <f>S208*H208</f>
        <v>0</v>
      </c>
      <c r="AR208" s="15" t="s">
        <v>133</v>
      </c>
      <c r="AT208" s="15" t="s">
        <v>128</v>
      </c>
      <c r="AU208" s="15" t="s">
        <v>79</v>
      </c>
      <c r="AY208" s="15" t="s">
        <v>126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5" t="s">
        <v>77</v>
      </c>
      <c r="BK208" s="214">
        <f>ROUND(I208*H208,2)</f>
        <v>0</v>
      </c>
      <c r="BL208" s="15" t="s">
        <v>133</v>
      </c>
      <c r="BM208" s="15" t="s">
        <v>326</v>
      </c>
    </row>
    <row r="209" s="11" customFormat="1">
      <c r="B209" s="215"/>
      <c r="C209" s="216"/>
      <c r="D209" s="217" t="s">
        <v>135</v>
      </c>
      <c r="E209" s="218" t="s">
        <v>1</v>
      </c>
      <c r="F209" s="219" t="s">
        <v>323</v>
      </c>
      <c r="G209" s="216"/>
      <c r="H209" s="218" t="s">
        <v>1</v>
      </c>
      <c r="I209" s="220"/>
      <c r="J209" s="216"/>
      <c r="K209" s="216"/>
      <c r="L209" s="221"/>
      <c r="M209" s="222"/>
      <c r="N209" s="223"/>
      <c r="O209" s="223"/>
      <c r="P209" s="223"/>
      <c r="Q209" s="223"/>
      <c r="R209" s="223"/>
      <c r="S209" s="223"/>
      <c r="T209" s="224"/>
      <c r="AT209" s="225" t="s">
        <v>135</v>
      </c>
      <c r="AU209" s="225" t="s">
        <v>79</v>
      </c>
      <c r="AV209" s="11" t="s">
        <v>77</v>
      </c>
      <c r="AW209" s="11" t="s">
        <v>31</v>
      </c>
      <c r="AX209" s="11" t="s">
        <v>69</v>
      </c>
      <c r="AY209" s="225" t="s">
        <v>126</v>
      </c>
    </row>
    <row r="210" s="12" customFormat="1">
      <c r="B210" s="226"/>
      <c r="C210" s="227"/>
      <c r="D210" s="217" t="s">
        <v>135</v>
      </c>
      <c r="E210" s="228" t="s">
        <v>1</v>
      </c>
      <c r="F210" s="229" t="s">
        <v>324</v>
      </c>
      <c r="G210" s="227"/>
      <c r="H210" s="230">
        <v>1120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AT210" s="236" t="s">
        <v>135</v>
      </c>
      <c r="AU210" s="236" t="s">
        <v>79</v>
      </c>
      <c r="AV210" s="12" t="s">
        <v>79</v>
      </c>
      <c r="AW210" s="12" t="s">
        <v>31</v>
      </c>
      <c r="AX210" s="12" t="s">
        <v>77</v>
      </c>
      <c r="AY210" s="236" t="s">
        <v>126</v>
      </c>
    </row>
    <row r="211" s="1" customFormat="1" ht="16.5" customHeight="1">
      <c r="B211" s="36"/>
      <c r="C211" s="204" t="s">
        <v>327</v>
      </c>
      <c r="D211" s="204" t="s">
        <v>128</v>
      </c>
      <c r="E211" s="205" t="s">
        <v>328</v>
      </c>
      <c r="F211" s="206" t="s">
        <v>329</v>
      </c>
      <c r="G211" s="207" t="s">
        <v>196</v>
      </c>
      <c r="H211" s="208">
        <v>1120</v>
      </c>
      <c r="I211" s="209"/>
      <c r="J211" s="208">
        <f>ROUND(I211*H211,2)</f>
        <v>0</v>
      </c>
      <c r="K211" s="206" t="s">
        <v>132</v>
      </c>
      <c r="L211" s="41"/>
      <c r="M211" s="210" t="s">
        <v>1</v>
      </c>
      <c r="N211" s="211" t="s">
        <v>40</v>
      </c>
      <c r="O211" s="77"/>
      <c r="P211" s="212">
        <f>O211*H211</f>
        <v>0</v>
      </c>
      <c r="Q211" s="212">
        <v>0</v>
      </c>
      <c r="R211" s="212">
        <f>Q211*H211</f>
        <v>0</v>
      </c>
      <c r="S211" s="212">
        <v>0</v>
      </c>
      <c r="T211" s="213">
        <f>S211*H211</f>
        <v>0</v>
      </c>
      <c r="AR211" s="15" t="s">
        <v>133</v>
      </c>
      <c r="AT211" s="15" t="s">
        <v>128</v>
      </c>
      <c r="AU211" s="15" t="s">
        <v>79</v>
      </c>
      <c r="AY211" s="15" t="s">
        <v>126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5" t="s">
        <v>77</v>
      </c>
      <c r="BK211" s="214">
        <f>ROUND(I211*H211,2)</f>
        <v>0</v>
      </c>
      <c r="BL211" s="15" t="s">
        <v>133</v>
      </c>
      <c r="BM211" s="15" t="s">
        <v>330</v>
      </c>
    </row>
    <row r="212" s="11" customFormat="1">
      <c r="B212" s="215"/>
      <c r="C212" s="216"/>
      <c r="D212" s="217" t="s">
        <v>135</v>
      </c>
      <c r="E212" s="218" t="s">
        <v>1</v>
      </c>
      <c r="F212" s="219" t="s">
        <v>323</v>
      </c>
      <c r="G212" s="216"/>
      <c r="H212" s="218" t="s">
        <v>1</v>
      </c>
      <c r="I212" s="220"/>
      <c r="J212" s="216"/>
      <c r="K212" s="216"/>
      <c r="L212" s="221"/>
      <c r="M212" s="222"/>
      <c r="N212" s="223"/>
      <c r="O212" s="223"/>
      <c r="P212" s="223"/>
      <c r="Q212" s="223"/>
      <c r="R212" s="223"/>
      <c r="S212" s="223"/>
      <c r="T212" s="224"/>
      <c r="AT212" s="225" t="s">
        <v>135</v>
      </c>
      <c r="AU212" s="225" t="s">
        <v>79</v>
      </c>
      <c r="AV212" s="11" t="s">
        <v>77</v>
      </c>
      <c r="AW212" s="11" t="s">
        <v>31</v>
      </c>
      <c r="AX212" s="11" t="s">
        <v>69</v>
      </c>
      <c r="AY212" s="225" t="s">
        <v>126</v>
      </c>
    </row>
    <row r="213" s="12" customFormat="1">
      <c r="B213" s="226"/>
      <c r="C213" s="227"/>
      <c r="D213" s="217" t="s">
        <v>135</v>
      </c>
      <c r="E213" s="228" t="s">
        <v>1</v>
      </c>
      <c r="F213" s="229" t="s">
        <v>324</v>
      </c>
      <c r="G213" s="227"/>
      <c r="H213" s="230">
        <v>1120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AT213" s="236" t="s">
        <v>135</v>
      </c>
      <c r="AU213" s="236" t="s">
        <v>79</v>
      </c>
      <c r="AV213" s="12" t="s">
        <v>79</v>
      </c>
      <c r="AW213" s="12" t="s">
        <v>31</v>
      </c>
      <c r="AX213" s="12" t="s">
        <v>77</v>
      </c>
      <c r="AY213" s="236" t="s">
        <v>126</v>
      </c>
    </row>
    <row r="214" s="1" customFormat="1" ht="16.5" customHeight="1">
      <c r="B214" s="36"/>
      <c r="C214" s="204" t="s">
        <v>331</v>
      </c>
      <c r="D214" s="204" t="s">
        <v>128</v>
      </c>
      <c r="E214" s="205" t="s">
        <v>310</v>
      </c>
      <c r="F214" s="206" t="s">
        <v>311</v>
      </c>
      <c r="G214" s="207" t="s">
        <v>196</v>
      </c>
      <c r="H214" s="208">
        <v>1120</v>
      </c>
      <c r="I214" s="209"/>
      <c r="J214" s="208">
        <f>ROUND(I214*H214,2)</f>
        <v>0</v>
      </c>
      <c r="K214" s="206" t="s">
        <v>132</v>
      </c>
      <c r="L214" s="41"/>
      <c r="M214" s="210" t="s">
        <v>1</v>
      </c>
      <c r="N214" s="211" t="s">
        <v>40</v>
      </c>
      <c r="O214" s="77"/>
      <c r="P214" s="212">
        <f>O214*H214</f>
        <v>0</v>
      </c>
      <c r="Q214" s="212">
        <v>0</v>
      </c>
      <c r="R214" s="212">
        <f>Q214*H214</f>
        <v>0</v>
      </c>
      <c r="S214" s="212">
        <v>0</v>
      </c>
      <c r="T214" s="213">
        <f>S214*H214</f>
        <v>0</v>
      </c>
      <c r="AR214" s="15" t="s">
        <v>133</v>
      </c>
      <c r="AT214" s="15" t="s">
        <v>128</v>
      </c>
      <c r="AU214" s="15" t="s">
        <v>79</v>
      </c>
      <c r="AY214" s="15" t="s">
        <v>126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5" t="s">
        <v>77</v>
      </c>
      <c r="BK214" s="214">
        <f>ROUND(I214*H214,2)</f>
        <v>0</v>
      </c>
      <c r="BL214" s="15" t="s">
        <v>133</v>
      </c>
      <c r="BM214" s="15" t="s">
        <v>332</v>
      </c>
    </row>
    <row r="215" s="11" customFormat="1">
      <c r="B215" s="215"/>
      <c r="C215" s="216"/>
      <c r="D215" s="217" t="s">
        <v>135</v>
      </c>
      <c r="E215" s="218" t="s">
        <v>1</v>
      </c>
      <c r="F215" s="219" t="s">
        <v>323</v>
      </c>
      <c r="G215" s="216"/>
      <c r="H215" s="218" t="s">
        <v>1</v>
      </c>
      <c r="I215" s="220"/>
      <c r="J215" s="216"/>
      <c r="K215" s="216"/>
      <c r="L215" s="221"/>
      <c r="M215" s="222"/>
      <c r="N215" s="223"/>
      <c r="O215" s="223"/>
      <c r="P215" s="223"/>
      <c r="Q215" s="223"/>
      <c r="R215" s="223"/>
      <c r="S215" s="223"/>
      <c r="T215" s="224"/>
      <c r="AT215" s="225" t="s">
        <v>135</v>
      </c>
      <c r="AU215" s="225" t="s">
        <v>79</v>
      </c>
      <c r="AV215" s="11" t="s">
        <v>77</v>
      </c>
      <c r="AW215" s="11" t="s">
        <v>31</v>
      </c>
      <c r="AX215" s="11" t="s">
        <v>69</v>
      </c>
      <c r="AY215" s="225" t="s">
        <v>126</v>
      </c>
    </row>
    <row r="216" s="12" customFormat="1">
      <c r="B216" s="226"/>
      <c r="C216" s="227"/>
      <c r="D216" s="217" t="s">
        <v>135</v>
      </c>
      <c r="E216" s="228" t="s">
        <v>1</v>
      </c>
      <c r="F216" s="229" t="s">
        <v>324</v>
      </c>
      <c r="G216" s="227"/>
      <c r="H216" s="230">
        <v>1120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AT216" s="236" t="s">
        <v>135</v>
      </c>
      <c r="AU216" s="236" t="s">
        <v>79</v>
      </c>
      <c r="AV216" s="12" t="s">
        <v>79</v>
      </c>
      <c r="AW216" s="12" t="s">
        <v>31</v>
      </c>
      <c r="AX216" s="12" t="s">
        <v>77</v>
      </c>
      <c r="AY216" s="236" t="s">
        <v>126</v>
      </c>
    </row>
    <row r="217" s="1" customFormat="1" ht="16.5" customHeight="1">
      <c r="B217" s="36"/>
      <c r="C217" s="204" t="s">
        <v>333</v>
      </c>
      <c r="D217" s="204" t="s">
        <v>128</v>
      </c>
      <c r="E217" s="205" t="s">
        <v>334</v>
      </c>
      <c r="F217" s="206" t="s">
        <v>335</v>
      </c>
      <c r="G217" s="207" t="s">
        <v>196</v>
      </c>
      <c r="H217" s="208">
        <v>1120</v>
      </c>
      <c r="I217" s="209"/>
      <c r="J217" s="208">
        <f>ROUND(I217*H217,2)</f>
        <v>0</v>
      </c>
      <c r="K217" s="206" t="s">
        <v>132</v>
      </c>
      <c r="L217" s="41"/>
      <c r="M217" s="210" t="s">
        <v>1</v>
      </c>
      <c r="N217" s="211" t="s">
        <v>40</v>
      </c>
      <c r="O217" s="77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AR217" s="15" t="s">
        <v>133</v>
      </c>
      <c r="AT217" s="15" t="s">
        <v>128</v>
      </c>
      <c r="AU217" s="15" t="s">
        <v>79</v>
      </c>
      <c r="AY217" s="15" t="s">
        <v>126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5" t="s">
        <v>77</v>
      </c>
      <c r="BK217" s="214">
        <f>ROUND(I217*H217,2)</f>
        <v>0</v>
      </c>
      <c r="BL217" s="15" t="s">
        <v>133</v>
      </c>
      <c r="BM217" s="15" t="s">
        <v>336</v>
      </c>
    </row>
    <row r="218" s="11" customFormat="1">
      <c r="B218" s="215"/>
      <c r="C218" s="216"/>
      <c r="D218" s="217" t="s">
        <v>135</v>
      </c>
      <c r="E218" s="218" t="s">
        <v>1</v>
      </c>
      <c r="F218" s="219" t="s">
        <v>323</v>
      </c>
      <c r="G218" s="216"/>
      <c r="H218" s="218" t="s">
        <v>1</v>
      </c>
      <c r="I218" s="220"/>
      <c r="J218" s="216"/>
      <c r="K218" s="216"/>
      <c r="L218" s="221"/>
      <c r="M218" s="222"/>
      <c r="N218" s="223"/>
      <c r="O218" s="223"/>
      <c r="P218" s="223"/>
      <c r="Q218" s="223"/>
      <c r="R218" s="223"/>
      <c r="S218" s="223"/>
      <c r="T218" s="224"/>
      <c r="AT218" s="225" t="s">
        <v>135</v>
      </c>
      <c r="AU218" s="225" t="s">
        <v>79</v>
      </c>
      <c r="AV218" s="11" t="s">
        <v>77</v>
      </c>
      <c r="AW218" s="11" t="s">
        <v>31</v>
      </c>
      <c r="AX218" s="11" t="s">
        <v>69</v>
      </c>
      <c r="AY218" s="225" t="s">
        <v>126</v>
      </c>
    </row>
    <row r="219" s="12" customFormat="1">
      <c r="B219" s="226"/>
      <c r="C219" s="227"/>
      <c r="D219" s="217" t="s">
        <v>135</v>
      </c>
      <c r="E219" s="228" t="s">
        <v>1</v>
      </c>
      <c r="F219" s="229" t="s">
        <v>324</v>
      </c>
      <c r="G219" s="227"/>
      <c r="H219" s="230">
        <v>1120</v>
      </c>
      <c r="I219" s="231"/>
      <c r="J219" s="227"/>
      <c r="K219" s="227"/>
      <c r="L219" s="232"/>
      <c r="M219" s="233"/>
      <c r="N219" s="234"/>
      <c r="O219" s="234"/>
      <c r="P219" s="234"/>
      <c r="Q219" s="234"/>
      <c r="R219" s="234"/>
      <c r="S219" s="234"/>
      <c r="T219" s="235"/>
      <c r="AT219" s="236" t="s">
        <v>135</v>
      </c>
      <c r="AU219" s="236" t="s">
        <v>79</v>
      </c>
      <c r="AV219" s="12" t="s">
        <v>79</v>
      </c>
      <c r="AW219" s="12" t="s">
        <v>31</v>
      </c>
      <c r="AX219" s="12" t="s">
        <v>77</v>
      </c>
      <c r="AY219" s="236" t="s">
        <v>126</v>
      </c>
    </row>
    <row r="220" s="10" customFormat="1" ht="22.8" customHeight="1">
      <c r="B220" s="188"/>
      <c r="C220" s="189"/>
      <c r="D220" s="190" t="s">
        <v>68</v>
      </c>
      <c r="E220" s="202" t="s">
        <v>337</v>
      </c>
      <c r="F220" s="202" t="s">
        <v>338</v>
      </c>
      <c r="G220" s="189"/>
      <c r="H220" s="189"/>
      <c r="I220" s="192"/>
      <c r="J220" s="203">
        <f>BK220</f>
        <v>0</v>
      </c>
      <c r="K220" s="189"/>
      <c r="L220" s="194"/>
      <c r="M220" s="195"/>
      <c r="N220" s="196"/>
      <c r="O220" s="196"/>
      <c r="P220" s="197">
        <f>SUM(P221:P228)</f>
        <v>0</v>
      </c>
      <c r="Q220" s="196"/>
      <c r="R220" s="197">
        <f>SUM(R221:R228)</f>
        <v>99.885250000000013</v>
      </c>
      <c r="S220" s="196"/>
      <c r="T220" s="198">
        <f>SUM(T221:T228)</f>
        <v>0</v>
      </c>
      <c r="AR220" s="199" t="s">
        <v>77</v>
      </c>
      <c r="AT220" s="200" t="s">
        <v>68</v>
      </c>
      <c r="AU220" s="200" t="s">
        <v>77</v>
      </c>
      <c r="AY220" s="199" t="s">
        <v>126</v>
      </c>
      <c r="BK220" s="201">
        <f>SUM(BK221:BK228)</f>
        <v>0</v>
      </c>
    </row>
    <row r="221" s="1" customFormat="1" ht="16.5" customHeight="1">
      <c r="B221" s="36"/>
      <c r="C221" s="204" t="s">
        <v>339</v>
      </c>
      <c r="D221" s="204" t="s">
        <v>128</v>
      </c>
      <c r="E221" s="205" t="s">
        <v>340</v>
      </c>
      <c r="F221" s="206" t="s">
        <v>341</v>
      </c>
      <c r="G221" s="207" t="s">
        <v>196</v>
      </c>
      <c r="H221" s="208">
        <v>461</v>
      </c>
      <c r="I221" s="209"/>
      <c r="J221" s="208">
        <f>ROUND(I221*H221,2)</f>
        <v>0</v>
      </c>
      <c r="K221" s="206" t="s">
        <v>132</v>
      </c>
      <c r="L221" s="41"/>
      <c r="M221" s="210" t="s">
        <v>1</v>
      </c>
      <c r="N221" s="211" t="s">
        <v>40</v>
      </c>
      <c r="O221" s="77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AR221" s="15" t="s">
        <v>133</v>
      </c>
      <c r="AT221" s="15" t="s">
        <v>128</v>
      </c>
      <c r="AU221" s="15" t="s">
        <v>79</v>
      </c>
      <c r="AY221" s="15" t="s">
        <v>126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5" t="s">
        <v>77</v>
      </c>
      <c r="BK221" s="214">
        <f>ROUND(I221*H221,2)</f>
        <v>0</v>
      </c>
      <c r="BL221" s="15" t="s">
        <v>133</v>
      </c>
      <c r="BM221" s="15" t="s">
        <v>342</v>
      </c>
    </row>
    <row r="222" s="11" customFormat="1">
      <c r="B222" s="215"/>
      <c r="C222" s="216"/>
      <c r="D222" s="217" t="s">
        <v>135</v>
      </c>
      <c r="E222" s="218" t="s">
        <v>1</v>
      </c>
      <c r="F222" s="219" t="s">
        <v>343</v>
      </c>
      <c r="G222" s="216"/>
      <c r="H222" s="218" t="s">
        <v>1</v>
      </c>
      <c r="I222" s="220"/>
      <c r="J222" s="216"/>
      <c r="K222" s="216"/>
      <c r="L222" s="221"/>
      <c r="M222" s="222"/>
      <c r="N222" s="223"/>
      <c r="O222" s="223"/>
      <c r="P222" s="223"/>
      <c r="Q222" s="223"/>
      <c r="R222" s="223"/>
      <c r="S222" s="223"/>
      <c r="T222" s="224"/>
      <c r="AT222" s="225" t="s">
        <v>135</v>
      </c>
      <c r="AU222" s="225" t="s">
        <v>79</v>
      </c>
      <c r="AV222" s="11" t="s">
        <v>77</v>
      </c>
      <c r="AW222" s="11" t="s">
        <v>31</v>
      </c>
      <c r="AX222" s="11" t="s">
        <v>69</v>
      </c>
      <c r="AY222" s="225" t="s">
        <v>126</v>
      </c>
    </row>
    <row r="223" s="12" customFormat="1">
      <c r="B223" s="226"/>
      <c r="C223" s="227"/>
      <c r="D223" s="217" t="s">
        <v>135</v>
      </c>
      <c r="E223" s="228" t="s">
        <v>1</v>
      </c>
      <c r="F223" s="229" t="s">
        <v>344</v>
      </c>
      <c r="G223" s="227"/>
      <c r="H223" s="230">
        <v>461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AT223" s="236" t="s">
        <v>135</v>
      </c>
      <c r="AU223" s="236" t="s">
        <v>79</v>
      </c>
      <c r="AV223" s="12" t="s">
        <v>79</v>
      </c>
      <c r="AW223" s="12" t="s">
        <v>31</v>
      </c>
      <c r="AX223" s="12" t="s">
        <v>77</v>
      </c>
      <c r="AY223" s="236" t="s">
        <v>126</v>
      </c>
    </row>
    <row r="224" s="1" customFormat="1" ht="16.5" customHeight="1">
      <c r="B224" s="36"/>
      <c r="C224" s="204" t="s">
        <v>345</v>
      </c>
      <c r="D224" s="204" t="s">
        <v>128</v>
      </c>
      <c r="E224" s="205" t="s">
        <v>346</v>
      </c>
      <c r="F224" s="206" t="s">
        <v>347</v>
      </c>
      <c r="G224" s="207" t="s">
        <v>196</v>
      </c>
      <c r="H224" s="208">
        <v>461</v>
      </c>
      <c r="I224" s="209"/>
      <c r="J224" s="208">
        <f>ROUND(I224*H224,2)</f>
        <v>0</v>
      </c>
      <c r="K224" s="206" t="s">
        <v>132</v>
      </c>
      <c r="L224" s="41"/>
      <c r="M224" s="210" t="s">
        <v>1</v>
      </c>
      <c r="N224" s="211" t="s">
        <v>40</v>
      </c>
      <c r="O224" s="77"/>
      <c r="P224" s="212">
        <f>O224*H224</f>
        <v>0</v>
      </c>
      <c r="Q224" s="212">
        <v>0.084250000000000005</v>
      </c>
      <c r="R224" s="212">
        <f>Q224*H224</f>
        <v>38.83925</v>
      </c>
      <c r="S224" s="212">
        <v>0</v>
      </c>
      <c r="T224" s="213">
        <f>S224*H224</f>
        <v>0</v>
      </c>
      <c r="AR224" s="15" t="s">
        <v>133</v>
      </c>
      <c r="AT224" s="15" t="s">
        <v>128</v>
      </c>
      <c r="AU224" s="15" t="s">
        <v>79</v>
      </c>
      <c r="AY224" s="15" t="s">
        <v>126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5" t="s">
        <v>77</v>
      </c>
      <c r="BK224" s="214">
        <f>ROUND(I224*H224,2)</f>
        <v>0</v>
      </c>
      <c r="BL224" s="15" t="s">
        <v>133</v>
      </c>
      <c r="BM224" s="15" t="s">
        <v>348</v>
      </c>
    </row>
    <row r="225" s="1" customFormat="1" ht="16.5" customHeight="1">
      <c r="B225" s="36"/>
      <c r="C225" s="248" t="s">
        <v>349</v>
      </c>
      <c r="D225" s="248" t="s">
        <v>211</v>
      </c>
      <c r="E225" s="249" t="s">
        <v>350</v>
      </c>
      <c r="F225" s="250" t="s">
        <v>351</v>
      </c>
      <c r="G225" s="251" t="s">
        <v>196</v>
      </c>
      <c r="H225" s="252">
        <v>460</v>
      </c>
      <c r="I225" s="253"/>
      <c r="J225" s="252">
        <f>ROUND(I225*H225,2)</f>
        <v>0</v>
      </c>
      <c r="K225" s="250" t="s">
        <v>132</v>
      </c>
      <c r="L225" s="254"/>
      <c r="M225" s="255" t="s">
        <v>1</v>
      </c>
      <c r="N225" s="256" t="s">
        <v>40</v>
      </c>
      <c r="O225" s="77"/>
      <c r="P225" s="212">
        <f>O225*H225</f>
        <v>0</v>
      </c>
      <c r="Q225" s="212">
        <v>0.13100000000000001</v>
      </c>
      <c r="R225" s="212">
        <f>Q225*H225</f>
        <v>60.260000000000005</v>
      </c>
      <c r="S225" s="212">
        <v>0</v>
      </c>
      <c r="T225" s="213">
        <f>S225*H225</f>
        <v>0</v>
      </c>
      <c r="AR225" s="15" t="s">
        <v>175</v>
      </c>
      <c r="AT225" s="15" t="s">
        <v>211</v>
      </c>
      <c r="AU225" s="15" t="s">
        <v>79</v>
      </c>
      <c r="AY225" s="15" t="s">
        <v>126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5" t="s">
        <v>77</v>
      </c>
      <c r="BK225" s="214">
        <f>ROUND(I225*H225,2)</f>
        <v>0</v>
      </c>
      <c r="BL225" s="15" t="s">
        <v>133</v>
      </c>
      <c r="BM225" s="15" t="s">
        <v>352</v>
      </c>
    </row>
    <row r="226" s="12" customFormat="1">
      <c r="B226" s="226"/>
      <c r="C226" s="227"/>
      <c r="D226" s="217" t="s">
        <v>135</v>
      </c>
      <c r="E226" s="228" t="s">
        <v>1</v>
      </c>
      <c r="F226" s="229" t="s">
        <v>353</v>
      </c>
      <c r="G226" s="227"/>
      <c r="H226" s="230">
        <v>460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AT226" s="236" t="s">
        <v>135</v>
      </c>
      <c r="AU226" s="236" t="s">
        <v>79</v>
      </c>
      <c r="AV226" s="12" t="s">
        <v>79</v>
      </c>
      <c r="AW226" s="12" t="s">
        <v>31</v>
      </c>
      <c r="AX226" s="12" t="s">
        <v>77</v>
      </c>
      <c r="AY226" s="236" t="s">
        <v>126</v>
      </c>
    </row>
    <row r="227" s="11" customFormat="1">
      <c r="B227" s="215"/>
      <c r="C227" s="216"/>
      <c r="D227" s="217" t="s">
        <v>135</v>
      </c>
      <c r="E227" s="218" t="s">
        <v>1</v>
      </c>
      <c r="F227" s="219" t="s">
        <v>284</v>
      </c>
      <c r="G227" s="216"/>
      <c r="H227" s="218" t="s">
        <v>1</v>
      </c>
      <c r="I227" s="220"/>
      <c r="J227" s="216"/>
      <c r="K227" s="216"/>
      <c r="L227" s="221"/>
      <c r="M227" s="222"/>
      <c r="N227" s="223"/>
      <c r="O227" s="223"/>
      <c r="P227" s="223"/>
      <c r="Q227" s="223"/>
      <c r="R227" s="223"/>
      <c r="S227" s="223"/>
      <c r="T227" s="224"/>
      <c r="AT227" s="225" t="s">
        <v>135</v>
      </c>
      <c r="AU227" s="225" t="s">
        <v>79</v>
      </c>
      <c r="AV227" s="11" t="s">
        <v>77</v>
      </c>
      <c r="AW227" s="11" t="s">
        <v>31</v>
      </c>
      <c r="AX227" s="11" t="s">
        <v>69</v>
      </c>
      <c r="AY227" s="225" t="s">
        <v>126</v>
      </c>
    </row>
    <row r="228" s="1" customFormat="1" ht="16.5" customHeight="1">
      <c r="B228" s="36"/>
      <c r="C228" s="248" t="s">
        <v>354</v>
      </c>
      <c r="D228" s="248" t="s">
        <v>211</v>
      </c>
      <c r="E228" s="249" t="s">
        <v>355</v>
      </c>
      <c r="F228" s="250" t="s">
        <v>356</v>
      </c>
      <c r="G228" s="251" t="s">
        <v>196</v>
      </c>
      <c r="H228" s="252">
        <v>6</v>
      </c>
      <c r="I228" s="253"/>
      <c r="J228" s="252">
        <f>ROUND(I228*H228,2)</f>
        <v>0</v>
      </c>
      <c r="K228" s="250" t="s">
        <v>132</v>
      </c>
      <c r="L228" s="254"/>
      <c r="M228" s="255" t="s">
        <v>1</v>
      </c>
      <c r="N228" s="256" t="s">
        <v>40</v>
      </c>
      <c r="O228" s="77"/>
      <c r="P228" s="212">
        <f>O228*H228</f>
        <v>0</v>
      </c>
      <c r="Q228" s="212">
        <v>0.13100000000000001</v>
      </c>
      <c r="R228" s="212">
        <f>Q228*H228</f>
        <v>0.78600000000000003</v>
      </c>
      <c r="S228" s="212">
        <v>0</v>
      </c>
      <c r="T228" s="213">
        <f>S228*H228</f>
        <v>0</v>
      </c>
      <c r="AR228" s="15" t="s">
        <v>175</v>
      </c>
      <c r="AT228" s="15" t="s">
        <v>211</v>
      </c>
      <c r="AU228" s="15" t="s">
        <v>79</v>
      </c>
      <c r="AY228" s="15" t="s">
        <v>126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5" t="s">
        <v>77</v>
      </c>
      <c r="BK228" s="214">
        <f>ROUND(I228*H228,2)</f>
        <v>0</v>
      </c>
      <c r="BL228" s="15" t="s">
        <v>133</v>
      </c>
      <c r="BM228" s="15" t="s">
        <v>357</v>
      </c>
    </row>
    <row r="229" s="10" customFormat="1" ht="22.8" customHeight="1">
      <c r="B229" s="188"/>
      <c r="C229" s="189"/>
      <c r="D229" s="190" t="s">
        <v>68</v>
      </c>
      <c r="E229" s="202" t="s">
        <v>358</v>
      </c>
      <c r="F229" s="202" t="s">
        <v>359</v>
      </c>
      <c r="G229" s="189"/>
      <c r="H229" s="189"/>
      <c r="I229" s="192"/>
      <c r="J229" s="203">
        <f>BK229</f>
        <v>0</v>
      </c>
      <c r="K229" s="189"/>
      <c r="L229" s="194"/>
      <c r="M229" s="195"/>
      <c r="N229" s="196"/>
      <c r="O229" s="196"/>
      <c r="P229" s="197">
        <f>SUM(P230:P233)</f>
        <v>0</v>
      </c>
      <c r="Q229" s="196"/>
      <c r="R229" s="197">
        <f>SUM(R230:R233)</f>
        <v>0</v>
      </c>
      <c r="S229" s="196"/>
      <c r="T229" s="198">
        <f>SUM(T230:T233)</f>
        <v>0</v>
      </c>
      <c r="AR229" s="199" t="s">
        <v>77</v>
      </c>
      <c r="AT229" s="200" t="s">
        <v>68</v>
      </c>
      <c r="AU229" s="200" t="s">
        <v>77</v>
      </c>
      <c r="AY229" s="199" t="s">
        <v>126</v>
      </c>
      <c r="BK229" s="201">
        <f>SUM(BK230:BK233)</f>
        <v>0</v>
      </c>
    </row>
    <row r="230" s="1" customFormat="1" ht="16.5" customHeight="1">
      <c r="B230" s="36"/>
      <c r="C230" s="204" t="s">
        <v>360</v>
      </c>
      <c r="D230" s="204" t="s">
        <v>128</v>
      </c>
      <c r="E230" s="205" t="s">
        <v>340</v>
      </c>
      <c r="F230" s="206" t="s">
        <v>341</v>
      </c>
      <c r="G230" s="207" t="s">
        <v>196</v>
      </c>
      <c r="H230" s="208">
        <v>1990</v>
      </c>
      <c r="I230" s="209"/>
      <c r="J230" s="208">
        <f>ROUND(I230*H230,2)</f>
        <v>0</v>
      </c>
      <c r="K230" s="206" t="s">
        <v>132</v>
      </c>
      <c r="L230" s="41"/>
      <c r="M230" s="210" t="s">
        <v>1</v>
      </c>
      <c r="N230" s="211" t="s">
        <v>40</v>
      </c>
      <c r="O230" s="77"/>
      <c r="P230" s="212">
        <f>O230*H230</f>
        <v>0</v>
      </c>
      <c r="Q230" s="212">
        <v>0</v>
      </c>
      <c r="R230" s="212">
        <f>Q230*H230</f>
        <v>0</v>
      </c>
      <c r="S230" s="212">
        <v>0</v>
      </c>
      <c r="T230" s="213">
        <f>S230*H230</f>
        <v>0</v>
      </c>
      <c r="AR230" s="15" t="s">
        <v>133</v>
      </c>
      <c r="AT230" s="15" t="s">
        <v>128</v>
      </c>
      <c r="AU230" s="15" t="s">
        <v>79</v>
      </c>
      <c r="AY230" s="15" t="s">
        <v>126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5" t="s">
        <v>77</v>
      </c>
      <c r="BK230" s="214">
        <f>ROUND(I230*H230,2)</f>
        <v>0</v>
      </c>
      <c r="BL230" s="15" t="s">
        <v>133</v>
      </c>
      <c r="BM230" s="15" t="s">
        <v>361</v>
      </c>
    </row>
    <row r="231" s="11" customFormat="1">
      <c r="B231" s="215"/>
      <c r="C231" s="216"/>
      <c r="D231" s="217" t="s">
        <v>135</v>
      </c>
      <c r="E231" s="218" t="s">
        <v>1</v>
      </c>
      <c r="F231" s="219" t="s">
        <v>136</v>
      </c>
      <c r="G231" s="216"/>
      <c r="H231" s="218" t="s">
        <v>1</v>
      </c>
      <c r="I231" s="220"/>
      <c r="J231" s="216"/>
      <c r="K231" s="216"/>
      <c r="L231" s="221"/>
      <c r="M231" s="222"/>
      <c r="N231" s="223"/>
      <c r="O231" s="223"/>
      <c r="P231" s="223"/>
      <c r="Q231" s="223"/>
      <c r="R231" s="223"/>
      <c r="S231" s="223"/>
      <c r="T231" s="224"/>
      <c r="AT231" s="225" t="s">
        <v>135</v>
      </c>
      <c r="AU231" s="225" t="s">
        <v>79</v>
      </c>
      <c r="AV231" s="11" t="s">
        <v>77</v>
      </c>
      <c r="AW231" s="11" t="s">
        <v>31</v>
      </c>
      <c r="AX231" s="11" t="s">
        <v>69</v>
      </c>
      <c r="AY231" s="225" t="s">
        <v>126</v>
      </c>
    </row>
    <row r="232" s="11" customFormat="1">
      <c r="B232" s="215"/>
      <c r="C232" s="216"/>
      <c r="D232" s="217" t="s">
        <v>135</v>
      </c>
      <c r="E232" s="218" t="s">
        <v>1</v>
      </c>
      <c r="F232" s="219" t="s">
        <v>362</v>
      </c>
      <c r="G232" s="216"/>
      <c r="H232" s="218" t="s">
        <v>1</v>
      </c>
      <c r="I232" s="220"/>
      <c r="J232" s="216"/>
      <c r="K232" s="216"/>
      <c r="L232" s="221"/>
      <c r="M232" s="222"/>
      <c r="N232" s="223"/>
      <c r="O232" s="223"/>
      <c r="P232" s="223"/>
      <c r="Q232" s="223"/>
      <c r="R232" s="223"/>
      <c r="S232" s="223"/>
      <c r="T232" s="224"/>
      <c r="AT232" s="225" t="s">
        <v>135</v>
      </c>
      <c r="AU232" s="225" t="s">
        <v>79</v>
      </c>
      <c r="AV232" s="11" t="s">
        <v>77</v>
      </c>
      <c r="AW232" s="11" t="s">
        <v>31</v>
      </c>
      <c r="AX232" s="11" t="s">
        <v>69</v>
      </c>
      <c r="AY232" s="225" t="s">
        <v>126</v>
      </c>
    </row>
    <row r="233" s="12" customFormat="1">
      <c r="B233" s="226"/>
      <c r="C233" s="227"/>
      <c r="D233" s="217" t="s">
        <v>135</v>
      </c>
      <c r="E233" s="228" t="s">
        <v>1</v>
      </c>
      <c r="F233" s="229" t="s">
        <v>363</v>
      </c>
      <c r="G233" s="227"/>
      <c r="H233" s="230">
        <v>1990</v>
      </c>
      <c r="I233" s="231"/>
      <c r="J233" s="227"/>
      <c r="K233" s="227"/>
      <c r="L233" s="232"/>
      <c r="M233" s="233"/>
      <c r="N233" s="234"/>
      <c r="O233" s="234"/>
      <c r="P233" s="234"/>
      <c r="Q233" s="234"/>
      <c r="R233" s="234"/>
      <c r="S233" s="234"/>
      <c r="T233" s="235"/>
      <c r="AT233" s="236" t="s">
        <v>135</v>
      </c>
      <c r="AU233" s="236" t="s">
        <v>79</v>
      </c>
      <c r="AV233" s="12" t="s">
        <v>79</v>
      </c>
      <c r="AW233" s="12" t="s">
        <v>31</v>
      </c>
      <c r="AX233" s="12" t="s">
        <v>77</v>
      </c>
      <c r="AY233" s="236" t="s">
        <v>126</v>
      </c>
    </row>
    <row r="234" s="10" customFormat="1" ht="22.8" customHeight="1">
      <c r="B234" s="188"/>
      <c r="C234" s="189"/>
      <c r="D234" s="190" t="s">
        <v>68</v>
      </c>
      <c r="E234" s="202" t="s">
        <v>364</v>
      </c>
      <c r="F234" s="202" t="s">
        <v>365</v>
      </c>
      <c r="G234" s="189"/>
      <c r="H234" s="189"/>
      <c r="I234" s="192"/>
      <c r="J234" s="203">
        <f>BK234</f>
        <v>0</v>
      </c>
      <c r="K234" s="189"/>
      <c r="L234" s="194"/>
      <c r="M234" s="195"/>
      <c r="N234" s="196"/>
      <c r="O234" s="196"/>
      <c r="P234" s="197">
        <f>SUM(P235:P242)</f>
        <v>0</v>
      </c>
      <c r="Q234" s="196"/>
      <c r="R234" s="197">
        <f>SUM(R235:R242)</f>
        <v>0</v>
      </c>
      <c r="S234" s="196"/>
      <c r="T234" s="198">
        <f>SUM(T235:T242)</f>
        <v>0</v>
      </c>
      <c r="AR234" s="199" t="s">
        <v>77</v>
      </c>
      <c r="AT234" s="200" t="s">
        <v>68</v>
      </c>
      <c r="AU234" s="200" t="s">
        <v>77</v>
      </c>
      <c r="AY234" s="199" t="s">
        <v>126</v>
      </c>
      <c r="BK234" s="201">
        <f>SUM(BK235:BK242)</f>
        <v>0</v>
      </c>
    </row>
    <row r="235" s="1" customFormat="1" ht="16.5" customHeight="1">
      <c r="B235" s="36"/>
      <c r="C235" s="204" t="s">
        <v>366</v>
      </c>
      <c r="D235" s="204" t="s">
        <v>128</v>
      </c>
      <c r="E235" s="205" t="s">
        <v>367</v>
      </c>
      <c r="F235" s="206" t="s">
        <v>368</v>
      </c>
      <c r="G235" s="207" t="s">
        <v>369</v>
      </c>
      <c r="H235" s="208">
        <v>7</v>
      </c>
      <c r="I235" s="209"/>
      <c r="J235" s="208">
        <f>ROUND(I235*H235,2)</f>
        <v>0</v>
      </c>
      <c r="K235" s="206" t="s">
        <v>1</v>
      </c>
      <c r="L235" s="41"/>
      <c r="M235" s="210" t="s">
        <v>1</v>
      </c>
      <c r="N235" s="211" t="s">
        <v>40</v>
      </c>
      <c r="O235" s="77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AR235" s="15" t="s">
        <v>133</v>
      </c>
      <c r="AT235" s="15" t="s">
        <v>128</v>
      </c>
      <c r="AU235" s="15" t="s">
        <v>79</v>
      </c>
      <c r="AY235" s="15" t="s">
        <v>126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5" t="s">
        <v>77</v>
      </c>
      <c r="BK235" s="214">
        <f>ROUND(I235*H235,2)</f>
        <v>0</v>
      </c>
      <c r="BL235" s="15" t="s">
        <v>133</v>
      </c>
      <c r="BM235" s="15" t="s">
        <v>370</v>
      </c>
    </row>
    <row r="236" s="1" customFormat="1" ht="16.5" customHeight="1">
      <c r="B236" s="36"/>
      <c r="C236" s="204" t="s">
        <v>371</v>
      </c>
      <c r="D236" s="204" t="s">
        <v>128</v>
      </c>
      <c r="E236" s="205" t="s">
        <v>372</v>
      </c>
      <c r="F236" s="206" t="s">
        <v>373</v>
      </c>
      <c r="G236" s="207" t="s">
        <v>369</v>
      </c>
      <c r="H236" s="208">
        <v>13</v>
      </c>
      <c r="I236" s="209"/>
      <c r="J236" s="208">
        <f>ROUND(I236*H236,2)</f>
        <v>0</v>
      </c>
      <c r="K236" s="206" t="s">
        <v>1</v>
      </c>
      <c r="L236" s="41"/>
      <c r="M236" s="210" t="s">
        <v>1</v>
      </c>
      <c r="N236" s="211" t="s">
        <v>40</v>
      </c>
      <c r="O236" s="77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AR236" s="15" t="s">
        <v>133</v>
      </c>
      <c r="AT236" s="15" t="s">
        <v>128</v>
      </c>
      <c r="AU236" s="15" t="s">
        <v>79</v>
      </c>
      <c r="AY236" s="15" t="s">
        <v>126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5" t="s">
        <v>77</v>
      </c>
      <c r="BK236" s="214">
        <f>ROUND(I236*H236,2)</f>
        <v>0</v>
      </c>
      <c r="BL236" s="15" t="s">
        <v>133</v>
      </c>
      <c r="BM236" s="15" t="s">
        <v>374</v>
      </c>
    </row>
    <row r="237" s="11" customFormat="1">
      <c r="B237" s="215"/>
      <c r="C237" s="216"/>
      <c r="D237" s="217" t="s">
        <v>135</v>
      </c>
      <c r="E237" s="218" t="s">
        <v>1</v>
      </c>
      <c r="F237" s="219" t="s">
        <v>375</v>
      </c>
      <c r="G237" s="216"/>
      <c r="H237" s="218" t="s">
        <v>1</v>
      </c>
      <c r="I237" s="220"/>
      <c r="J237" s="216"/>
      <c r="K237" s="216"/>
      <c r="L237" s="221"/>
      <c r="M237" s="222"/>
      <c r="N237" s="223"/>
      <c r="O237" s="223"/>
      <c r="P237" s="223"/>
      <c r="Q237" s="223"/>
      <c r="R237" s="223"/>
      <c r="S237" s="223"/>
      <c r="T237" s="224"/>
      <c r="AT237" s="225" t="s">
        <v>135</v>
      </c>
      <c r="AU237" s="225" t="s">
        <v>79</v>
      </c>
      <c r="AV237" s="11" t="s">
        <v>77</v>
      </c>
      <c r="AW237" s="11" t="s">
        <v>31</v>
      </c>
      <c r="AX237" s="11" t="s">
        <v>69</v>
      </c>
      <c r="AY237" s="225" t="s">
        <v>126</v>
      </c>
    </row>
    <row r="238" s="12" customFormat="1">
      <c r="B238" s="226"/>
      <c r="C238" s="227"/>
      <c r="D238" s="217" t="s">
        <v>135</v>
      </c>
      <c r="E238" s="228" t="s">
        <v>1</v>
      </c>
      <c r="F238" s="229" t="s">
        <v>206</v>
      </c>
      <c r="G238" s="227"/>
      <c r="H238" s="230">
        <v>13</v>
      </c>
      <c r="I238" s="231"/>
      <c r="J238" s="227"/>
      <c r="K238" s="227"/>
      <c r="L238" s="232"/>
      <c r="M238" s="233"/>
      <c r="N238" s="234"/>
      <c r="O238" s="234"/>
      <c r="P238" s="234"/>
      <c r="Q238" s="234"/>
      <c r="R238" s="234"/>
      <c r="S238" s="234"/>
      <c r="T238" s="235"/>
      <c r="AT238" s="236" t="s">
        <v>135</v>
      </c>
      <c r="AU238" s="236" t="s">
        <v>79</v>
      </c>
      <c r="AV238" s="12" t="s">
        <v>79</v>
      </c>
      <c r="AW238" s="12" t="s">
        <v>31</v>
      </c>
      <c r="AX238" s="12" t="s">
        <v>77</v>
      </c>
      <c r="AY238" s="236" t="s">
        <v>126</v>
      </c>
    </row>
    <row r="239" s="1" customFormat="1" ht="22.5" customHeight="1">
      <c r="B239" s="36"/>
      <c r="C239" s="204" t="s">
        <v>376</v>
      </c>
      <c r="D239" s="204" t="s">
        <v>128</v>
      </c>
      <c r="E239" s="205" t="s">
        <v>377</v>
      </c>
      <c r="F239" s="206" t="s">
        <v>378</v>
      </c>
      <c r="G239" s="207" t="s">
        <v>254</v>
      </c>
      <c r="H239" s="208">
        <v>95</v>
      </c>
      <c r="I239" s="209"/>
      <c r="J239" s="208">
        <f>ROUND(I239*H239,2)</f>
        <v>0</v>
      </c>
      <c r="K239" s="206" t="s">
        <v>1</v>
      </c>
      <c r="L239" s="41"/>
      <c r="M239" s="210" t="s">
        <v>1</v>
      </c>
      <c r="N239" s="211" t="s">
        <v>40</v>
      </c>
      <c r="O239" s="77"/>
      <c r="P239" s="212">
        <f>O239*H239</f>
        <v>0</v>
      </c>
      <c r="Q239" s="212">
        <v>0</v>
      </c>
      <c r="R239" s="212">
        <f>Q239*H239</f>
        <v>0</v>
      </c>
      <c r="S239" s="212">
        <v>0</v>
      </c>
      <c r="T239" s="213">
        <f>S239*H239</f>
        <v>0</v>
      </c>
      <c r="AR239" s="15" t="s">
        <v>133</v>
      </c>
      <c r="AT239" s="15" t="s">
        <v>128</v>
      </c>
      <c r="AU239" s="15" t="s">
        <v>79</v>
      </c>
      <c r="AY239" s="15" t="s">
        <v>126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5" t="s">
        <v>77</v>
      </c>
      <c r="BK239" s="214">
        <f>ROUND(I239*H239,2)</f>
        <v>0</v>
      </c>
      <c r="BL239" s="15" t="s">
        <v>133</v>
      </c>
      <c r="BM239" s="15" t="s">
        <v>379</v>
      </c>
    </row>
    <row r="240" s="11" customFormat="1">
      <c r="B240" s="215"/>
      <c r="C240" s="216"/>
      <c r="D240" s="217" t="s">
        <v>135</v>
      </c>
      <c r="E240" s="218" t="s">
        <v>1</v>
      </c>
      <c r="F240" s="219" t="s">
        <v>380</v>
      </c>
      <c r="G240" s="216"/>
      <c r="H240" s="218" t="s">
        <v>1</v>
      </c>
      <c r="I240" s="220"/>
      <c r="J240" s="216"/>
      <c r="K240" s="216"/>
      <c r="L240" s="221"/>
      <c r="M240" s="222"/>
      <c r="N240" s="223"/>
      <c r="O240" s="223"/>
      <c r="P240" s="223"/>
      <c r="Q240" s="223"/>
      <c r="R240" s="223"/>
      <c r="S240" s="223"/>
      <c r="T240" s="224"/>
      <c r="AT240" s="225" t="s">
        <v>135</v>
      </c>
      <c r="AU240" s="225" t="s">
        <v>79</v>
      </c>
      <c r="AV240" s="11" t="s">
        <v>77</v>
      </c>
      <c r="AW240" s="11" t="s">
        <v>31</v>
      </c>
      <c r="AX240" s="11" t="s">
        <v>69</v>
      </c>
      <c r="AY240" s="225" t="s">
        <v>126</v>
      </c>
    </row>
    <row r="241" s="12" customFormat="1">
      <c r="B241" s="226"/>
      <c r="C241" s="227"/>
      <c r="D241" s="217" t="s">
        <v>135</v>
      </c>
      <c r="E241" s="228" t="s">
        <v>1</v>
      </c>
      <c r="F241" s="229" t="s">
        <v>381</v>
      </c>
      <c r="G241" s="227"/>
      <c r="H241" s="230">
        <v>95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AT241" s="236" t="s">
        <v>135</v>
      </c>
      <c r="AU241" s="236" t="s">
        <v>79</v>
      </c>
      <c r="AV241" s="12" t="s">
        <v>79</v>
      </c>
      <c r="AW241" s="12" t="s">
        <v>31</v>
      </c>
      <c r="AX241" s="12" t="s">
        <v>77</v>
      </c>
      <c r="AY241" s="236" t="s">
        <v>126</v>
      </c>
    </row>
    <row r="242" s="1" customFormat="1" ht="16.5" customHeight="1">
      <c r="B242" s="36"/>
      <c r="C242" s="204" t="s">
        <v>382</v>
      </c>
      <c r="D242" s="204" t="s">
        <v>128</v>
      </c>
      <c r="E242" s="205" t="s">
        <v>383</v>
      </c>
      <c r="F242" s="206" t="s">
        <v>384</v>
      </c>
      <c r="G242" s="207" t="s">
        <v>369</v>
      </c>
      <c r="H242" s="208">
        <v>12</v>
      </c>
      <c r="I242" s="209"/>
      <c r="J242" s="208">
        <f>ROUND(I242*H242,2)</f>
        <v>0</v>
      </c>
      <c r="K242" s="206" t="s">
        <v>1</v>
      </c>
      <c r="L242" s="41"/>
      <c r="M242" s="210" t="s">
        <v>1</v>
      </c>
      <c r="N242" s="211" t="s">
        <v>40</v>
      </c>
      <c r="O242" s="77"/>
      <c r="P242" s="212">
        <f>O242*H242</f>
        <v>0</v>
      </c>
      <c r="Q242" s="212">
        <v>0</v>
      </c>
      <c r="R242" s="212">
        <f>Q242*H242</f>
        <v>0</v>
      </c>
      <c r="S242" s="212">
        <v>0</v>
      </c>
      <c r="T242" s="213">
        <f>S242*H242</f>
        <v>0</v>
      </c>
      <c r="AR242" s="15" t="s">
        <v>133</v>
      </c>
      <c r="AT242" s="15" t="s">
        <v>128</v>
      </c>
      <c r="AU242" s="15" t="s">
        <v>79</v>
      </c>
      <c r="AY242" s="15" t="s">
        <v>126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5" t="s">
        <v>77</v>
      </c>
      <c r="BK242" s="214">
        <f>ROUND(I242*H242,2)</f>
        <v>0</v>
      </c>
      <c r="BL242" s="15" t="s">
        <v>133</v>
      </c>
      <c r="BM242" s="15" t="s">
        <v>385</v>
      </c>
    </row>
    <row r="243" s="10" customFormat="1" ht="22.8" customHeight="1">
      <c r="B243" s="188"/>
      <c r="C243" s="189"/>
      <c r="D243" s="190" t="s">
        <v>68</v>
      </c>
      <c r="E243" s="202" t="s">
        <v>386</v>
      </c>
      <c r="F243" s="202" t="s">
        <v>387</v>
      </c>
      <c r="G243" s="189"/>
      <c r="H243" s="189"/>
      <c r="I243" s="192"/>
      <c r="J243" s="203">
        <f>BK243</f>
        <v>0</v>
      </c>
      <c r="K243" s="189"/>
      <c r="L243" s="194"/>
      <c r="M243" s="195"/>
      <c r="N243" s="196"/>
      <c r="O243" s="196"/>
      <c r="P243" s="197">
        <f>SUM(P244:P277)</f>
        <v>0</v>
      </c>
      <c r="Q243" s="196"/>
      <c r="R243" s="197">
        <f>SUM(R244:R277)</f>
        <v>362.81678000000005</v>
      </c>
      <c r="S243" s="196"/>
      <c r="T243" s="198">
        <f>SUM(T244:T277)</f>
        <v>0</v>
      </c>
      <c r="AR243" s="199" t="s">
        <v>77</v>
      </c>
      <c r="AT243" s="200" t="s">
        <v>68</v>
      </c>
      <c r="AU243" s="200" t="s">
        <v>77</v>
      </c>
      <c r="AY243" s="199" t="s">
        <v>126</v>
      </c>
      <c r="BK243" s="201">
        <f>SUM(BK244:BK277)</f>
        <v>0</v>
      </c>
    </row>
    <row r="244" s="1" customFormat="1" ht="16.5" customHeight="1">
      <c r="B244" s="36"/>
      <c r="C244" s="204" t="s">
        <v>388</v>
      </c>
      <c r="D244" s="204" t="s">
        <v>128</v>
      </c>
      <c r="E244" s="205" t="s">
        <v>389</v>
      </c>
      <c r="F244" s="206" t="s">
        <v>390</v>
      </c>
      <c r="G244" s="207" t="s">
        <v>369</v>
      </c>
      <c r="H244" s="208">
        <v>6</v>
      </c>
      <c r="I244" s="209"/>
      <c r="J244" s="208">
        <f>ROUND(I244*H244,2)</f>
        <v>0</v>
      </c>
      <c r="K244" s="206" t="s">
        <v>132</v>
      </c>
      <c r="L244" s="41"/>
      <c r="M244" s="210" t="s">
        <v>1</v>
      </c>
      <c r="N244" s="211" t="s">
        <v>40</v>
      </c>
      <c r="O244" s="77"/>
      <c r="P244" s="212">
        <f>O244*H244</f>
        <v>0</v>
      </c>
      <c r="Q244" s="212">
        <v>0.00069999999999999999</v>
      </c>
      <c r="R244" s="212">
        <f>Q244*H244</f>
        <v>0.0041999999999999997</v>
      </c>
      <c r="S244" s="212">
        <v>0</v>
      </c>
      <c r="T244" s="213">
        <f>S244*H244</f>
        <v>0</v>
      </c>
      <c r="AR244" s="15" t="s">
        <v>133</v>
      </c>
      <c r="AT244" s="15" t="s">
        <v>128</v>
      </c>
      <c r="AU244" s="15" t="s">
        <v>79</v>
      </c>
      <c r="AY244" s="15" t="s">
        <v>126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5" t="s">
        <v>77</v>
      </c>
      <c r="BK244" s="214">
        <f>ROUND(I244*H244,2)</f>
        <v>0</v>
      </c>
      <c r="BL244" s="15" t="s">
        <v>133</v>
      </c>
      <c r="BM244" s="15" t="s">
        <v>391</v>
      </c>
    </row>
    <row r="245" s="11" customFormat="1">
      <c r="B245" s="215"/>
      <c r="C245" s="216"/>
      <c r="D245" s="217" t="s">
        <v>135</v>
      </c>
      <c r="E245" s="218" t="s">
        <v>1</v>
      </c>
      <c r="F245" s="219" t="s">
        <v>392</v>
      </c>
      <c r="G245" s="216"/>
      <c r="H245" s="218" t="s">
        <v>1</v>
      </c>
      <c r="I245" s="220"/>
      <c r="J245" s="216"/>
      <c r="K245" s="216"/>
      <c r="L245" s="221"/>
      <c r="M245" s="222"/>
      <c r="N245" s="223"/>
      <c r="O245" s="223"/>
      <c r="P245" s="223"/>
      <c r="Q245" s="223"/>
      <c r="R245" s="223"/>
      <c r="S245" s="223"/>
      <c r="T245" s="224"/>
      <c r="AT245" s="225" t="s">
        <v>135</v>
      </c>
      <c r="AU245" s="225" t="s">
        <v>79</v>
      </c>
      <c r="AV245" s="11" t="s">
        <v>77</v>
      </c>
      <c r="AW245" s="11" t="s">
        <v>31</v>
      </c>
      <c r="AX245" s="11" t="s">
        <v>69</v>
      </c>
      <c r="AY245" s="225" t="s">
        <v>126</v>
      </c>
    </row>
    <row r="246" s="12" customFormat="1">
      <c r="B246" s="226"/>
      <c r="C246" s="227"/>
      <c r="D246" s="217" t="s">
        <v>135</v>
      </c>
      <c r="E246" s="228" t="s">
        <v>1</v>
      </c>
      <c r="F246" s="229" t="s">
        <v>162</v>
      </c>
      <c r="G246" s="227"/>
      <c r="H246" s="230">
        <v>6</v>
      </c>
      <c r="I246" s="231"/>
      <c r="J246" s="227"/>
      <c r="K246" s="227"/>
      <c r="L246" s="232"/>
      <c r="M246" s="233"/>
      <c r="N246" s="234"/>
      <c r="O246" s="234"/>
      <c r="P246" s="234"/>
      <c r="Q246" s="234"/>
      <c r="R246" s="234"/>
      <c r="S246" s="234"/>
      <c r="T246" s="235"/>
      <c r="AT246" s="236" t="s">
        <v>135</v>
      </c>
      <c r="AU246" s="236" t="s">
        <v>79</v>
      </c>
      <c r="AV246" s="12" t="s">
        <v>79</v>
      </c>
      <c r="AW246" s="12" t="s">
        <v>31</v>
      </c>
      <c r="AX246" s="12" t="s">
        <v>77</v>
      </c>
      <c r="AY246" s="236" t="s">
        <v>126</v>
      </c>
    </row>
    <row r="247" s="1" customFormat="1" ht="16.5" customHeight="1">
      <c r="B247" s="36"/>
      <c r="C247" s="248" t="s">
        <v>393</v>
      </c>
      <c r="D247" s="248" t="s">
        <v>211</v>
      </c>
      <c r="E247" s="249" t="s">
        <v>394</v>
      </c>
      <c r="F247" s="250" t="s">
        <v>395</v>
      </c>
      <c r="G247" s="251" t="s">
        <v>369</v>
      </c>
      <c r="H247" s="252">
        <v>4</v>
      </c>
      <c r="I247" s="253"/>
      <c r="J247" s="252">
        <f>ROUND(I247*H247,2)</f>
        <v>0</v>
      </c>
      <c r="K247" s="250" t="s">
        <v>1</v>
      </c>
      <c r="L247" s="254"/>
      <c r="M247" s="255" t="s">
        <v>1</v>
      </c>
      <c r="N247" s="256" t="s">
        <v>40</v>
      </c>
      <c r="O247" s="77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AR247" s="15" t="s">
        <v>175</v>
      </c>
      <c r="AT247" s="15" t="s">
        <v>211</v>
      </c>
      <c r="AU247" s="15" t="s">
        <v>79</v>
      </c>
      <c r="AY247" s="15" t="s">
        <v>126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5" t="s">
        <v>77</v>
      </c>
      <c r="BK247" s="214">
        <f>ROUND(I247*H247,2)</f>
        <v>0</v>
      </c>
      <c r="BL247" s="15" t="s">
        <v>133</v>
      </c>
      <c r="BM247" s="15" t="s">
        <v>396</v>
      </c>
    </row>
    <row r="248" s="1" customFormat="1" ht="16.5" customHeight="1">
      <c r="B248" s="36"/>
      <c r="C248" s="248" t="s">
        <v>397</v>
      </c>
      <c r="D248" s="248" t="s">
        <v>211</v>
      </c>
      <c r="E248" s="249" t="s">
        <v>398</v>
      </c>
      <c r="F248" s="250" t="s">
        <v>399</v>
      </c>
      <c r="G248" s="251" t="s">
        <v>369</v>
      </c>
      <c r="H248" s="252">
        <v>2</v>
      </c>
      <c r="I248" s="253"/>
      <c r="J248" s="252">
        <f>ROUND(I248*H248,2)</f>
        <v>0</v>
      </c>
      <c r="K248" s="250" t="s">
        <v>1</v>
      </c>
      <c r="L248" s="254"/>
      <c r="M248" s="255" t="s">
        <v>1</v>
      </c>
      <c r="N248" s="256" t="s">
        <v>40</v>
      </c>
      <c r="O248" s="77"/>
      <c r="P248" s="212">
        <f>O248*H248</f>
        <v>0</v>
      </c>
      <c r="Q248" s="212">
        <v>0</v>
      </c>
      <c r="R248" s="212">
        <f>Q248*H248</f>
        <v>0</v>
      </c>
      <c r="S248" s="212">
        <v>0</v>
      </c>
      <c r="T248" s="213">
        <f>S248*H248</f>
        <v>0</v>
      </c>
      <c r="AR248" s="15" t="s">
        <v>175</v>
      </c>
      <c r="AT248" s="15" t="s">
        <v>211</v>
      </c>
      <c r="AU248" s="15" t="s">
        <v>79</v>
      </c>
      <c r="AY248" s="15" t="s">
        <v>126</v>
      </c>
      <c r="BE248" s="214">
        <f>IF(N248="základní",J248,0)</f>
        <v>0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15" t="s">
        <v>77</v>
      </c>
      <c r="BK248" s="214">
        <f>ROUND(I248*H248,2)</f>
        <v>0</v>
      </c>
      <c r="BL248" s="15" t="s">
        <v>133</v>
      </c>
      <c r="BM248" s="15" t="s">
        <v>400</v>
      </c>
    </row>
    <row r="249" s="1" customFormat="1" ht="16.5" customHeight="1">
      <c r="B249" s="36"/>
      <c r="C249" s="204" t="s">
        <v>401</v>
      </c>
      <c r="D249" s="204" t="s">
        <v>128</v>
      </c>
      <c r="E249" s="205" t="s">
        <v>402</v>
      </c>
      <c r="F249" s="206" t="s">
        <v>403</v>
      </c>
      <c r="G249" s="207" t="s">
        <v>369</v>
      </c>
      <c r="H249" s="208">
        <v>4</v>
      </c>
      <c r="I249" s="209"/>
      <c r="J249" s="208">
        <f>ROUND(I249*H249,2)</f>
        <v>0</v>
      </c>
      <c r="K249" s="206" t="s">
        <v>132</v>
      </c>
      <c r="L249" s="41"/>
      <c r="M249" s="210" t="s">
        <v>1</v>
      </c>
      <c r="N249" s="211" t="s">
        <v>40</v>
      </c>
      <c r="O249" s="77"/>
      <c r="P249" s="212">
        <f>O249*H249</f>
        <v>0</v>
      </c>
      <c r="Q249" s="212">
        <v>0.11241</v>
      </c>
      <c r="R249" s="212">
        <f>Q249*H249</f>
        <v>0.44963999999999998</v>
      </c>
      <c r="S249" s="212">
        <v>0</v>
      </c>
      <c r="T249" s="213">
        <f>S249*H249</f>
        <v>0</v>
      </c>
      <c r="AR249" s="15" t="s">
        <v>133</v>
      </c>
      <c r="AT249" s="15" t="s">
        <v>128</v>
      </c>
      <c r="AU249" s="15" t="s">
        <v>79</v>
      </c>
      <c r="AY249" s="15" t="s">
        <v>126</v>
      </c>
      <c r="BE249" s="214">
        <f>IF(N249="základní",J249,0)</f>
        <v>0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15" t="s">
        <v>77</v>
      </c>
      <c r="BK249" s="214">
        <f>ROUND(I249*H249,2)</f>
        <v>0</v>
      </c>
      <c r="BL249" s="15" t="s">
        <v>133</v>
      </c>
      <c r="BM249" s="15" t="s">
        <v>404</v>
      </c>
    </row>
    <row r="250" s="1" customFormat="1" ht="16.5" customHeight="1">
      <c r="B250" s="36"/>
      <c r="C250" s="248" t="s">
        <v>405</v>
      </c>
      <c r="D250" s="248" t="s">
        <v>211</v>
      </c>
      <c r="E250" s="249" t="s">
        <v>406</v>
      </c>
      <c r="F250" s="250" t="s">
        <v>407</v>
      </c>
      <c r="G250" s="251" t="s">
        <v>369</v>
      </c>
      <c r="H250" s="252">
        <v>4</v>
      </c>
      <c r="I250" s="253"/>
      <c r="J250" s="252">
        <f>ROUND(I250*H250,2)</f>
        <v>0</v>
      </c>
      <c r="K250" s="250" t="s">
        <v>132</v>
      </c>
      <c r="L250" s="254"/>
      <c r="M250" s="255" t="s">
        <v>1</v>
      </c>
      <c r="N250" s="256" t="s">
        <v>40</v>
      </c>
      <c r="O250" s="77"/>
      <c r="P250" s="212">
        <f>O250*H250</f>
        <v>0</v>
      </c>
      <c r="Q250" s="212">
        <v>0.0061000000000000004</v>
      </c>
      <c r="R250" s="212">
        <f>Q250*H250</f>
        <v>0.024400000000000002</v>
      </c>
      <c r="S250" s="212">
        <v>0</v>
      </c>
      <c r="T250" s="213">
        <f>S250*H250</f>
        <v>0</v>
      </c>
      <c r="AR250" s="15" t="s">
        <v>175</v>
      </c>
      <c r="AT250" s="15" t="s">
        <v>211</v>
      </c>
      <c r="AU250" s="15" t="s">
        <v>79</v>
      </c>
      <c r="AY250" s="15" t="s">
        <v>126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5" t="s">
        <v>77</v>
      </c>
      <c r="BK250" s="214">
        <f>ROUND(I250*H250,2)</f>
        <v>0</v>
      </c>
      <c r="BL250" s="15" t="s">
        <v>133</v>
      </c>
      <c r="BM250" s="15" t="s">
        <v>408</v>
      </c>
    </row>
    <row r="251" s="1" customFormat="1" ht="16.5" customHeight="1">
      <c r="B251" s="36"/>
      <c r="C251" s="204" t="s">
        <v>409</v>
      </c>
      <c r="D251" s="204" t="s">
        <v>128</v>
      </c>
      <c r="E251" s="205" t="s">
        <v>410</v>
      </c>
      <c r="F251" s="206" t="s">
        <v>411</v>
      </c>
      <c r="G251" s="207" t="s">
        <v>254</v>
      </c>
      <c r="H251" s="208">
        <v>350</v>
      </c>
      <c r="I251" s="209"/>
      <c r="J251" s="208">
        <f>ROUND(I251*H251,2)</f>
        <v>0</v>
      </c>
      <c r="K251" s="206" t="s">
        <v>132</v>
      </c>
      <c r="L251" s="41"/>
      <c r="M251" s="210" t="s">
        <v>1</v>
      </c>
      <c r="N251" s="211" t="s">
        <v>40</v>
      </c>
      <c r="O251" s="77"/>
      <c r="P251" s="212">
        <f>O251*H251</f>
        <v>0</v>
      </c>
      <c r="Q251" s="212">
        <v>0.00011</v>
      </c>
      <c r="R251" s="212">
        <f>Q251*H251</f>
        <v>0.0385</v>
      </c>
      <c r="S251" s="212">
        <v>0</v>
      </c>
      <c r="T251" s="213">
        <f>S251*H251</f>
        <v>0</v>
      </c>
      <c r="AR251" s="15" t="s">
        <v>133</v>
      </c>
      <c r="AT251" s="15" t="s">
        <v>128</v>
      </c>
      <c r="AU251" s="15" t="s">
        <v>79</v>
      </c>
      <c r="AY251" s="15" t="s">
        <v>126</v>
      </c>
      <c r="BE251" s="214">
        <f>IF(N251="základní",J251,0)</f>
        <v>0</v>
      </c>
      <c r="BF251" s="214">
        <f>IF(N251="snížená",J251,0)</f>
        <v>0</v>
      </c>
      <c r="BG251" s="214">
        <f>IF(N251="zákl. přenesená",J251,0)</f>
        <v>0</v>
      </c>
      <c r="BH251" s="214">
        <f>IF(N251="sníž. přenesená",J251,0)</f>
        <v>0</v>
      </c>
      <c r="BI251" s="214">
        <f>IF(N251="nulová",J251,0)</f>
        <v>0</v>
      </c>
      <c r="BJ251" s="15" t="s">
        <v>77</v>
      </c>
      <c r="BK251" s="214">
        <f>ROUND(I251*H251,2)</f>
        <v>0</v>
      </c>
      <c r="BL251" s="15" t="s">
        <v>133</v>
      </c>
      <c r="BM251" s="15" t="s">
        <v>412</v>
      </c>
    </row>
    <row r="252" s="1" customFormat="1" ht="16.5" customHeight="1">
      <c r="B252" s="36"/>
      <c r="C252" s="204" t="s">
        <v>413</v>
      </c>
      <c r="D252" s="204" t="s">
        <v>128</v>
      </c>
      <c r="E252" s="205" t="s">
        <v>414</v>
      </c>
      <c r="F252" s="206" t="s">
        <v>415</v>
      </c>
      <c r="G252" s="207" t="s">
        <v>254</v>
      </c>
      <c r="H252" s="208">
        <v>350</v>
      </c>
      <c r="I252" s="209"/>
      <c r="J252" s="208">
        <f>ROUND(I252*H252,2)</f>
        <v>0</v>
      </c>
      <c r="K252" s="206" t="s">
        <v>132</v>
      </c>
      <c r="L252" s="41"/>
      <c r="M252" s="210" t="s">
        <v>1</v>
      </c>
      <c r="N252" s="211" t="s">
        <v>40</v>
      </c>
      <c r="O252" s="77"/>
      <c r="P252" s="212">
        <f>O252*H252</f>
        <v>0</v>
      </c>
      <c r="Q252" s="212">
        <v>0.00064999999999999997</v>
      </c>
      <c r="R252" s="212">
        <f>Q252*H252</f>
        <v>0.22749999999999998</v>
      </c>
      <c r="S252" s="212">
        <v>0</v>
      </c>
      <c r="T252" s="213">
        <f>S252*H252</f>
        <v>0</v>
      </c>
      <c r="AR252" s="15" t="s">
        <v>133</v>
      </c>
      <c r="AT252" s="15" t="s">
        <v>128</v>
      </c>
      <c r="AU252" s="15" t="s">
        <v>79</v>
      </c>
      <c r="AY252" s="15" t="s">
        <v>126</v>
      </c>
      <c r="BE252" s="214">
        <f>IF(N252="základní",J252,0)</f>
        <v>0</v>
      </c>
      <c r="BF252" s="214">
        <f>IF(N252="snížená",J252,0)</f>
        <v>0</v>
      </c>
      <c r="BG252" s="214">
        <f>IF(N252="zákl. přenesená",J252,0)</f>
        <v>0</v>
      </c>
      <c r="BH252" s="214">
        <f>IF(N252="sníž. přenesená",J252,0)</f>
        <v>0</v>
      </c>
      <c r="BI252" s="214">
        <f>IF(N252="nulová",J252,0)</f>
        <v>0</v>
      </c>
      <c r="BJ252" s="15" t="s">
        <v>77</v>
      </c>
      <c r="BK252" s="214">
        <f>ROUND(I252*H252,2)</f>
        <v>0</v>
      </c>
      <c r="BL252" s="15" t="s">
        <v>133</v>
      </c>
      <c r="BM252" s="15" t="s">
        <v>416</v>
      </c>
    </row>
    <row r="253" s="1" customFormat="1" ht="16.5" customHeight="1">
      <c r="B253" s="36"/>
      <c r="C253" s="204" t="s">
        <v>417</v>
      </c>
      <c r="D253" s="204" t="s">
        <v>128</v>
      </c>
      <c r="E253" s="205" t="s">
        <v>418</v>
      </c>
      <c r="F253" s="206" t="s">
        <v>419</v>
      </c>
      <c r="G253" s="207" t="s">
        <v>254</v>
      </c>
      <c r="H253" s="208">
        <v>350</v>
      </c>
      <c r="I253" s="209"/>
      <c r="J253" s="208">
        <f>ROUND(I253*H253,2)</f>
        <v>0</v>
      </c>
      <c r="K253" s="206" t="s">
        <v>132</v>
      </c>
      <c r="L253" s="41"/>
      <c r="M253" s="210" t="s">
        <v>1</v>
      </c>
      <c r="N253" s="211" t="s">
        <v>40</v>
      </c>
      <c r="O253" s="77"/>
      <c r="P253" s="212">
        <f>O253*H253</f>
        <v>0</v>
      </c>
      <c r="Q253" s="212">
        <v>0.00038000000000000002</v>
      </c>
      <c r="R253" s="212">
        <f>Q253*H253</f>
        <v>0.13300000000000001</v>
      </c>
      <c r="S253" s="212">
        <v>0</v>
      </c>
      <c r="T253" s="213">
        <f>S253*H253</f>
        <v>0</v>
      </c>
      <c r="AR253" s="15" t="s">
        <v>133</v>
      </c>
      <c r="AT253" s="15" t="s">
        <v>128</v>
      </c>
      <c r="AU253" s="15" t="s">
        <v>79</v>
      </c>
      <c r="AY253" s="15" t="s">
        <v>126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15" t="s">
        <v>77</v>
      </c>
      <c r="BK253" s="214">
        <f>ROUND(I253*H253,2)</f>
        <v>0</v>
      </c>
      <c r="BL253" s="15" t="s">
        <v>133</v>
      </c>
      <c r="BM253" s="15" t="s">
        <v>420</v>
      </c>
    </row>
    <row r="254" s="1" customFormat="1" ht="16.5" customHeight="1">
      <c r="B254" s="36"/>
      <c r="C254" s="204" t="s">
        <v>421</v>
      </c>
      <c r="D254" s="204" t="s">
        <v>128</v>
      </c>
      <c r="E254" s="205" t="s">
        <v>422</v>
      </c>
      <c r="F254" s="206" t="s">
        <v>423</v>
      </c>
      <c r="G254" s="207" t="s">
        <v>254</v>
      </c>
      <c r="H254" s="208">
        <v>1050</v>
      </c>
      <c r="I254" s="209"/>
      <c r="J254" s="208">
        <f>ROUND(I254*H254,2)</f>
        <v>0</v>
      </c>
      <c r="K254" s="206" t="s">
        <v>132</v>
      </c>
      <c r="L254" s="41"/>
      <c r="M254" s="210" t="s">
        <v>1</v>
      </c>
      <c r="N254" s="211" t="s">
        <v>40</v>
      </c>
      <c r="O254" s="77"/>
      <c r="P254" s="212">
        <f>O254*H254</f>
        <v>0</v>
      </c>
      <c r="Q254" s="212">
        <v>0</v>
      </c>
      <c r="R254" s="212">
        <f>Q254*H254</f>
        <v>0</v>
      </c>
      <c r="S254" s="212">
        <v>0</v>
      </c>
      <c r="T254" s="213">
        <f>S254*H254</f>
        <v>0</v>
      </c>
      <c r="AR254" s="15" t="s">
        <v>133</v>
      </c>
      <c r="AT254" s="15" t="s">
        <v>128</v>
      </c>
      <c r="AU254" s="15" t="s">
        <v>79</v>
      </c>
      <c r="AY254" s="15" t="s">
        <v>126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5" t="s">
        <v>77</v>
      </c>
      <c r="BK254" s="214">
        <f>ROUND(I254*H254,2)</f>
        <v>0</v>
      </c>
      <c r="BL254" s="15" t="s">
        <v>133</v>
      </c>
      <c r="BM254" s="15" t="s">
        <v>424</v>
      </c>
    </row>
    <row r="255" s="12" customFormat="1">
      <c r="B255" s="226"/>
      <c r="C255" s="227"/>
      <c r="D255" s="217" t="s">
        <v>135</v>
      </c>
      <c r="E255" s="228" t="s">
        <v>1</v>
      </c>
      <c r="F255" s="229" t="s">
        <v>425</v>
      </c>
      <c r="G255" s="227"/>
      <c r="H255" s="230">
        <v>1050</v>
      </c>
      <c r="I255" s="231"/>
      <c r="J255" s="227"/>
      <c r="K255" s="227"/>
      <c r="L255" s="232"/>
      <c r="M255" s="233"/>
      <c r="N255" s="234"/>
      <c r="O255" s="234"/>
      <c r="P255" s="234"/>
      <c r="Q255" s="234"/>
      <c r="R255" s="234"/>
      <c r="S255" s="234"/>
      <c r="T255" s="235"/>
      <c r="AT255" s="236" t="s">
        <v>135</v>
      </c>
      <c r="AU255" s="236" t="s">
        <v>79</v>
      </c>
      <c r="AV255" s="12" t="s">
        <v>79</v>
      </c>
      <c r="AW255" s="12" t="s">
        <v>31</v>
      </c>
      <c r="AX255" s="12" t="s">
        <v>77</v>
      </c>
      <c r="AY255" s="236" t="s">
        <v>126</v>
      </c>
    </row>
    <row r="256" s="1" customFormat="1" ht="16.5" customHeight="1">
      <c r="B256" s="36"/>
      <c r="C256" s="204" t="s">
        <v>426</v>
      </c>
      <c r="D256" s="204" t="s">
        <v>128</v>
      </c>
      <c r="E256" s="205" t="s">
        <v>427</v>
      </c>
      <c r="F256" s="206" t="s">
        <v>428</v>
      </c>
      <c r="G256" s="207" t="s">
        <v>254</v>
      </c>
      <c r="H256" s="208">
        <v>784.60000000000002</v>
      </c>
      <c r="I256" s="209"/>
      <c r="J256" s="208">
        <f>ROUND(I256*H256,2)</f>
        <v>0</v>
      </c>
      <c r="K256" s="206" t="s">
        <v>132</v>
      </c>
      <c r="L256" s="41"/>
      <c r="M256" s="210" t="s">
        <v>1</v>
      </c>
      <c r="N256" s="211" t="s">
        <v>40</v>
      </c>
      <c r="O256" s="77"/>
      <c r="P256" s="212">
        <f>O256*H256</f>
        <v>0</v>
      </c>
      <c r="Q256" s="212">
        <v>0.15540000000000001</v>
      </c>
      <c r="R256" s="212">
        <f>Q256*H256</f>
        <v>121.92684000000001</v>
      </c>
      <c r="S256" s="212">
        <v>0</v>
      </c>
      <c r="T256" s="213">
        <f>S256*H256</f>
        <v>0</v>
      </c>
      <c r="AR256" s="15" t="s">
        <v>133</v>
      </c>
      <c r="AT256" s="15" t="s">
        <v>128</v>
      </c>
      <c r="AU256" s="15" t="s">
        <v>79</v>
      </c>
      <c r="AY256" s="15" t="s">
        <v>126</v>
      </c>
      <c r="BE256" s="214">
        <f>IF(N256="základní",J256,0)</f>
        <v>0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15" t="s">
        <v>77</v>
      </c>
      <c r="BK256" s="214">
        <f>ROUND(I256*H256,2)</f>
        <v>0</v>
      </c>
      <c r="BL256" s="15" t="s">
        <v>133</v>
      </c>
      <c r="BM256" s="15" t="s">
        <v>429</v>
      </c>
    </row>
    <row r="257" s="12" customFormat="1">
      <c r="B257" s="226"/>
      <c r="C257" s="227"/>
      <c r="D257" s="217" t="s">
        <v>135</v>
      </c>
      <c r="E257" s="228" t="s">
        <v>1</v>
      </c>
      <c r="F257" s="229" t="s">
        <v>430</v>
      </c>
      <c r="G257" s="227"/>
      <c r="H257" s="230">
        <v>784.60000000000002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AT257" s="236" t="s">
        <v>135</v>
      </c>
      <c r="AU257" s="236" t="s">
        <v>79</v>
      </c>
      <c r="AV257" s="12" t="s">
        <v>79</v>
      </c>
      <c r="AW257" s="12" t="s">
        <v>31</v>
      </c>
      <c r="AX257" s="12" t="s">
        <v>77</v>
      </c>
      <c r="AY257" s="236" t="s">
        <v>126</v>
      </c>
    </row>
    <row r="258" s="1" customFormat="1" ht="16.5" customHeight="1">
      <c r="B258" s="36"/>
      <c r="C258" s="248" t="s">
        <v>431</v>
      </c>
      <c r="D258" s="248" t="s">
        <v>211</v>
      </c>
      <c r="E258" s="249" t="s">
        <v>432</v>
      </c>
      <c r="F258" s="250" t="s">
        <v>433</v>
      </c>
      <c r="G258" s="251" t="s">
        <v>254</v>
      </c>
      <c r="H258" s="252">
        <v>793</v>
      </c>
      <c r="I258" s="253"/>
      <c r="J258" s="252">
        <f>ROUND(I258*H258,2)</f>
        <v>0</v>
      </c>
      <c r="K258" s="250" t="s">
        <v>132</v>
      </c>
      <c r="L258" s="254"/>
      <c r="M258" s="255" t="s">
        <v>1</v>
      </c>
      <c r="N258" s="256" t="s">
        <v>40</v>
      </c>
      <c r="O258" s="77"/>
      <c r="P258" s="212">
        <f>O258*H258</f>
        <v>0</v>
      </c>
      <c r="Q258" s="212">
        <v>0.10199999999999999</v>
      </c>
      <c r="R258" s="212">
        <f>Q258*H258</f>
        <v>80.885999999999996</v>
      </c>
      <c r="S258" s="212">
        <v>0</v>
      </c>
      <c r="T258" s="213">
        <f>S258*H258</f>
        <v>0</v>
      </c>
      <c r="AR258" s="15" t="s">
        <v>175</v>
      </c>
      <c r="AT258" s="15" t="s">
        <v>211</v>
      </c>
      <c r="AU258" s="15" t="s">
        <v>79</v>
      </c>
      <c r="AY258" s="15" t="s">
        <v>126</v>
      </c>
      <c r="BE258" s="214">
        <f>IF(N258="základní",J258,0)</f>
        <v>0</v>
      </c>
      <c r="BF258" s="214">
        <f>IF(N258="snížená",J258,0)</f>
        <v>0</v>
      </c>
      <c r="BG258" s="214">
        <f>IF(N258="zákl. přenesená",J258,0)</f>
        <v>0</v>
      </c>
      <c r="BH258" s="214">
        <f>IF(N258="sníž. přenesená",J258,0)</f>
        <v>0</v>
      </c>
      <c r="BI258" s="214">
        <f>IF(N258="nulová",J258,0)</f>
        <v>0</v>
      </c>
      <c r="BJ258" s="15" t="s">
        <v>77</v>
      </c>
      <c r="BK258" s="214">
        <f>ROUND(I258*H258,2)</f>
        <v>0</v>
      </c>
      <c r="BL258" s="15" t="s">
        <v>133</v>
      </c>
      <c r="BM258" s="15" t="s">
        <v>434</v>
      </c>
    </row>
    <row r="259" s="12" customFormat="1">
      <c r="B259" s="226"/>
      <c r="C259" s="227"/>
      <c r="D259" s="217" t="s">
        <v>135</v>
      </c>
      <c r="E259" s="228" t="s">
        <v>1</v>
      </c>
      <c r="F259" s="229" t="s">
        <v>435</v>
      </c>
      <c r="G259" s="227"/>
      <c r="H259" s="230">
        <v>793</v>
      </c>
      <c r="I259" s="231"/>
      <c r="J259" s="227"/>
      <c r="K259" s="227"/>
      <c r="L259" s="232"/>
      <c r="M259" s="233"/>
      <c r="N259" s="234"/>
      <c r="O259" s="234"/>
      <c r="P259" s="234"/>
      <c r="Q259" s="234"/>
      <c r="R259" s="234"/>
      <c r="S259" s="234"/>
      <c r="T259" s="235"/>
      <c r="AT259" s="236" t="s">
        <v>135</v>
      </c>
      <c r="AU259" s="236" t="s">
        <v>79</v>
      </c>
      <c r="AV259" s="12" t="s">
        <v>79</v>
      </c>
      <c r="AW259" s="12" t="s">
        <v>31</v>
      </c>
      <c r="AX259" s="12" t="s">
        <v>77</v>
      </c>
      <c r="AY259" s="236" t="s">
        <v>126</v>
      </c>
    </row>
    <row r="260" s="1" customFormat="1" ht="16.5" customHeight="1">
      <c r="B260" s="36"/>
      <c r="C260" s="248" t="s">
        <v>436</v>
      </c>
      <c r="D260" s="248" t="s">
        <v>211</v>
      </c>
      <c r="E260" s="249" t="s">
        <v>437</v>
      </c>
      <c r="F260" s="250" t="s">
        <v>438</v>
      </c>
      <c r="G260" s="251" t="s">
        <v>254</v>
      </c>
      <c r="H260" s="252">
        <v>9.5999999999999996</v>
      </c>
      <c r="I260" s="253"/>
      <c r="J260" s="252">
        <f>ROUND(I260*H260,2)</f>
        <v>0</v>
      </c>
      <c r="K260" s="250" t="s">
        <v>1</v>
      </c>
      <c r="L260" s="254"/>
      <c r="M260" s="255" t="s">
        <v>1</v>
      </c>
      <c r="N260" s="256" t="s">
        <v>40</v>
      </c>
      <c r="O260" s="77"/>
      <c r="P260" s="212">
        <f>O260*H260</f>
        <v>0</v>
      </c>
      <c r="Q260" s="212">
        <v>0</v>
      </c>
      <c r="R260" s="212">
        <f>Q260*H260</f>
        <v>0</v>
      </c>
      <c r="S260" s="212">
        <v>0</v>
      </c>
      <c r="T260" s="213">
        <f>S260*H260</f>
        <v>0</v>
      </c>
      <c r="AR260" s="15" t="s">
        <v>175</v>
      </c>
      <c r="AT260" s="15" t="s">
        <v>211</v>
      </c>
      <c r="AU260" s="15" t="s">
        <v>79</v>
      </c>
      <c r="AY260" s="15" t="s">
        <v>126</v>
      </c>
      <c r="BE260" s="214">
        <f>IF(N260="základní",J260,0)</f>
        <v>0</v>
      </c>
      <c r="BF260" s="214">
        <f>IF(N260="snížená",J260,0)</f>
        <v>0</v>
      </c>
      <c r="BG260" s="214">
        <f>IF(N260="zákl. přenesená",J260,0)</f>
        <v>0</v>
      </c>
      <c r="BH260" s="214">
        <f>IF(N260="sníž. přenesená",J260,0)</f>
        <v>0</v>
      </c>
      <c r="BI260" s="214">
        <f>IF(N260="nulová",J260,0)</f>
        <v>0</v>
      </c>
      <c r="BJ260" s="15" t="s">
        <v>77</v>
      </c>
      <c r="BK260" s="214">
        <f>ROUND(I260*H260,2)</f>
        <v>0</v>
      </c>
      <c r="BL260" s="15" t="s">
        <v>133</v>
      </c>
      <c r="BM260" s="15" t="s">
        <v>439</v>
      </c>
    </row>
    <row r="261" s="1" customFormat="1" ht="16.5" customHeight="1">
      <c r="B261" s="36"/>
      <c r="C261" s="204" t="s">
        <v>440</v>
      </c>
      <c r="D261" s="204" t="s">
        <v>128</v>
      </c>
      <c r="E261" s="205" t="s">
        <v>441</v>
      </c>
      <c r="F261" s="206" t="s">
        <v>442</v>
      </c>
      <c r="G261" s="207" t="s">
        <v>254</v>
      </c>
      <c r="H261" s="208">
        <v>938.20000000000005</v>
      </c>
      <c r="I261" s="209"/>
      <c r="J261" s="208">
        <f>ROUND(I261*H261,2)</f>
        <v>0</v>
      </c>
      <c r="K261" s="206" t="s">
        <v>132</v>
      </c>
      <c r="L261" s="41"/>
      <c r="M261" s="210" t="s">
        <v>1</v>
      </c>
      <c r="N261" s="211" t="s">
        <v>40</v>
      </c>
      <c r="O261" s="77"/>
      <c r="P261" s="212">
        <f>O261*H261</f>
        <v>0</v>
      </c>
      <c r="Q261" s="212">
        <v>0.1295</v>
      </c>
      <c r="R261" s="212">
        <f>Q261*H261</f>
        <v>121.49690000000001</v>
      </c>
      <c r="S261" s="212">
        <v>0</v>
      </c>
      <c r="T261" s="213">
        <f>S261*H261</f>
        <v>0</v>
      </c>
      <c r="AR261" s="15" t="s">
        <v>133</v>
      </c>
      <c r="AT261" s="15" t="s">
        <v>128</v>
      </c>
      <c r="AU261" s="15" t="s">
        <v>79</v>
      </c>
      <c r="AY261" s="15" t="s">
        <v>126</v>
      </c>
      <c r="BE261" s="214">
        <f>IF(N261="základní",J261,0)</f>
        <v>0</v>
      </c>
      <c r="BF261" s="214">
        <f>IF(N261="snížená",J261,0)</f>
        <v>0</v>
      </c>
      <c r="BG261" s="214">
        <f>IF(N261="zákl. přenesená",J261,0)</f>
        <v>0</v>
      </c>
      <c r="BH261" s="214">
        <f>IF(N261="sníž. přenesená",J261,0)</f>
        <v>0</v>
      </c>
      <c r="BI261" s="214">
        <f>IF(N261="nulová",J261,0)</f>
        <v>0</v>
      </c>
      <c r="BJ261" s="15" t="s">
        <v>77</v>
      </c>
      <c r="BK261" s="214">
        <f>ROUND(I261*H261,2)</f>
        <v>0</v>
      </c>
      <c r="BL261" s="15" t="s">
        <v>133</v>
      </c>
      <c r="BM261" s="15" t="s">
        <v>443</v>
      </c>
    </row>
    <row r="262" s="12" customFormat="1">
      <c r="B262" s="226"/>
      <c r="C262" s="227"/>
      <c r="D262" s="217" t="s">
        <v>135</v>
      </c>
      <c r="E262" s="228" t="s">
        <v>1</v>
      </c>
      <c r="F262" s="229" t="s">
        <v>444</v>
      </c>
      <c r="G262" s="227"/>
      <c r="H262" s="230">
        <v>938.20000000000005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AT262" s="236" t="s">
        <v>135</v>
      </c>
      <c r="AU262" s="236" t="s">
        <v>79</v>
      </c>
      <c r="AV262" s="12" t="s">
        <v>79</v>
      </c>
      <c r="AW262" s="12" t="s">
        <v>31</v>
      </c>
      <c r="AX262" s="12" t="s">
        <v>77</v>
      </c>
      <c r="AY262" s="236" t="s">
        <v>126</v>
      </c>
    </row>
    <row r="263" s="1" customFormat="1" ht="16.5" customHeight="1">
      <c r="B263" s="36"/>
      <c r="C263" s="248" t="s">
        <v>445</v>
      </c>
      <c r="D263" s="248" t="s">
        <v>211</v>
      </c>
      <c r="E263" s="249" t="s">
        <v>446</v>
      </c>
      <c r="F263" s="250" t="s">
        <v>447</v>
      </c>
      <c r="G263" s="251" t="s">
        <v>254</v>
      </c>
      <c r="H263" s="252">
        <v>593</v>
      </c>
      <c r="I263" s="253"/>
      <c r="J263" s="252">
        <f>ROUND(I263*H263,2)</f>
        <v>0</v>
      </c>
      <c r="K263" s="250" t="s">
        <v>132</v>
      </c>
      <c r="L263" s="254"/>
      <c r="M263" s="255" t="s">
        <v>1</v>
      </c>
      <c r="N263" s="256" t="s">
        <v>40</v>
      </c>
      <c r="O263" s="77"/>
      <c r="P263" s="212">
        <f>O263*H263</f>
        <v>0</v>
      </c>
      <c r="Q263" s="212">
        <v>0.048000000000000001</v>
      </c>
      <c r="R263" s="212">
        <f>Q263*H263</f>
        <v>28.464000000000002</v>
      </c>
      <c r="S263" s="212">
        <v>0</v>
      </c>
      <c r="T263" s="213">
        <f>S263*H263</f>
        <v>0</v>
      </c>
      <c r="AR263" s="15" t="s">
        <v>175</v>
      </c>
      <c r="AT263" s="15" t="s">
        <v>211</v>
      </c>
      <c r="AU263" s="15" t="s">
        <v>79</v>
      </c>
      <c r="AY263" s="15" t="s">
        <v>126</v>
      </c>
      <c r="BE263" s="214">
        <f>IF(N263="základní",J263,0)</f>
        <v>0</v>
      </c>
      <c r="BF263" s="214">
        <f>IF(N263="snížená",J263,0)</f>
        <v>0</v>
      </c>
      <c r="BG263" s="214">
        <f>IF(N263="zákl. přenesená",J263,0)</f>
        <v>0</v>
      </c>
      <c r="BH263" s="214">
        <f>IF(N263="sníž. přenesená",J263,0)</f>
        <v>0</v>
      </c>
      <c r="BI263" s="214">
        <f>IF(N263="nulová",J263,0)</f>
        <v>0</v>
      </c>
      <c r="BJ263" s="15" t="s">
        <v>77</v>
      </c>
      <c r="BK263" s="214">
        <f>ROUND(I263*H263,2)</f>
        <v>0</v>
      </c>
      <c r="BL263" s="15" t="s">
        <v>133</v>
      </c>
      <c r="BM263" s="15" t="s">
        <v>448</v>
      </c>
    </row>
    <row r="264" s="12" customFormat="1">
      <c r="B264" s="226"/>
      <c r="C264" s="227"/>
      <c r="D264" s="217" t="s">
        <v>135</v>
      </c>
      <c r="E264" s="228" t="s">
        <v>1</v>
      </c>
      <c r="F264" s="229" t="s">
        <v>449</v>
      </c>
      <c r="G264" s="227"/>
      <c r="H264" s="230">
        <v>593</v>
      </c>
      <c r="I264" s="231"/>
      <c r="J264" s="227"/>
      <c r="K264" s="227"/>
      <c r="L264" s="232"/>
      <c r="M264" s="233"/>
      <c r="N264" s="234"/>
      <c r="O264" s="234"/>
      <c r="P264" s="234"/>
      <c r="Q264" s="234"/>
      <c r="R264" s="234"/>
      <c r="S264" s="234"/>
      <c r="T264" s="235"/>
      <c r="AT264" s="236" t="s">
        <v>135</v>
      </c>
      <c r="AU264" s="236" t="s">
        <v>79</v>
      </c>
      <c r="AV264" s="12" t="s">
        <v>79</v>
      </c>
      <c r="AW264" s="12" t="s">
        <v>31</v>
      </c>
      <c r="AX264" s="12" t="s">
        <v>77</v>
      </c>
      <c r="AY264" s="236" t="s">
        <v>126</v>
      </c>
    </row>
    <row r="265" s="1" customFormat="1" ht="16.5" customHeight="1">
      <c r="B265" s="36"/>
      <c r="C265" s="248" t="s">
        <v>450</v>
      </c>
      <c r="D265" s="248" t="s">
        <v>211</v>
      </c>
      <c r="E265" s="249" t="s">
        <v>451</v>
      </c>
      <c r="F265" s="250" t="s">
        <v>452</v>
      </c>
      <c r="G265" s="251" t="s">
        <v>254</v>
      </c>
      <c r="H265" s="252">
        <v>356</v>
      </c>
      <c r="I265" s="253"/>
      <c r="J265" s="252">
        <f>ROUND(I265*H265,2)</f>
        <v>0</v>
      </c>
      <c r="K265" s="250" t="s">
        <v>132</v>
      </c>
      <c r="L265" s="254"/>
      <c r="M265" s="255" t="s">
        <v>1</v>
      </c>
      <c r="N265" s="256" t="s">
        <v>40</v>
      </c>
      <c r="O265" s="77"/>
      <c r="P265" s="212">
        <f>O265*H265</f>
        <v>0</v>
      </c>
      <c r="Q265" s="212">
        <v>0.021999999999999999</v>
      </c>
      <c r="R265" s="212">
        <f>Q265*H265</f>
        <v>7.8319999999999999</v>
      </c>
      <c r="S265" s="212">
        <v>0</v>
      </c>
      <c r="T265" s="213">
        <f>S265*H265</f>
        <v>0</v>
      </c>
      <c r="AR265" s="15" t="s">
        <v>175</v>
      </c>
      <c r="AT265" s="15" t="s">
        <v>211</v>
      </c>
      <c r="AU265" s="15" t="s">
        <v>79</v>
      </c>
      <c r="AY265" s="15" t="s">
        <v>126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5" t="s">
        <v>77</v>
      </c>
      <c r="BK265" s="214">
        <f>ROUND(I265*H265,2)</f>
        <v>0</v>
      </c>
      <c r="BL265" s="15" t="s">
        <v>133</v>
      </c>
      <c r="BM265" s="15" t="s">
        <v>453</v>
      </c>
    </row>
    <row r="266" s="12" customFormat="1">
      <c r="B266" s="226"/>
      <c r="C266" s="227"/>
      <c r="D266" s="217" t="s">
        <v>135</v>
      </c>
      <c r="E266" s="228" t="s">
        <v>1</v>
      </c>
      <c r="F266" s="229" t="s">
        <v>454</v>
      </c>
      <c r="G266" s="227"/>
      <c r="H266" s="230">
        <v>356</v>
      </c>
      <c r="I266" s="231"/>
      <c r="J266" s="227"/>
      <c r="K266" s="227"/>
      <c r="L266" s="232"/>
      <c r="M266" s="233"/>
      <c r="N266" s="234"/>
      <c r="O266" s="234"/>
      <c r="P266" s="234"/>
      <c r="Q266" s="234"/>
      <c r="R266" s="234"/>
      <c r="S266" s="234"/>
      <c r="T266" s="235"/>
      <c r="AT266" s="236" t="s">
        <v>135</v>
      </c>
      <c r="AU266" s="236" t="s">
        <v>79</v>
      </c>
      <c r="AV266" s="12" t="s">
        <v>79</v>
      </c>
      <c r="AW266" s="12" t="s">
        <v>31</v>
      </c>
      <c r="AX266" s="12" t="s">
        <v>77</v>
      </c>
      <c r="AY266" s="236" t="s">
        <v>126</v>
      </c>
    </row>
    <row r="267" s="1" customFormat="1" ht="16.5" customHeight="1">
      <c r="B267" s="36"/>
      <c r="C267" s="248" t="s">
        <v>455</v>
      </c>
      <c r="D267" s="248" t="s">
        <v>211</v>
      </c>
      <c r="E267" s="249" t="s">
        <v>456</v>
      </c>
      <c r="F267" s="250" t="s">
        <v>457</v>
      </c>
      <c r="G267" s="251" t="s">
        <v>254</v>
      </c>
      <c r="H267" s="252">
        <v>3.2000000000000002</v>
      </c>
      <c r="I267" s="253"/>
      <c r="J267" s="252">
        <f>ROUND(I267*H267,2)</f>
        <v>0</v>
      </c>
      <c r="K267" s="250" t="s">
        <v>1</v>
      </c>
      <c r="L267" s="254"/>
      <c r="M267" s="255" t="s">
        <v>1</v>
      </c>
      <c r="N267" s="256" t="s">
        <v>40</v>
      </c>
      <c r="O267" s="77"/>
      <c r="P267" s="212">
        <f>O267*H267</f>
        <v>0</v>
      </c>
      <c r="Q267" s="212">
        <v>0</v>
      </c>
      <c r="R267" s="212">
        <f>Q267*H267</f>
        <v>0</v>
      </c>
      <c r="S267" s="212">
        <v>0</v>
      </c>
      <c r="T267" s="213">
        <f>S267*H267</f>
        <v>0</v>
      </c>
      <c r="AR267" s="15" t="s">
        <v>175</v>
      </c>
      <c r="AT267" s="15" t="s">
        <v>211</v>
      </c>
      <c r="AU267" s="15" t="s">
        <v>79</v>
      </c>
      <c r="AY267" s="15" t="s">
        <v>126</v>
      </c>
      <c r="BE267" s="214">
        <f>IF(N267="základní",J267,0)</f>
        <v>0</v>
      </c>
      <c r="BF267" s="214">
        <f>IF(N267="snížená",J267,0)</f>
        <v>0</v>
      </c>
      <c r="BG267" s="214">
        <f>IF(N267="zákl. přenesená",J267,0)</f>
        <v>0</v>
      </c>
      <c r="BH267" s="214">
        <f>IF(N267="sníž. přenesená",J267,0)</f>
        <v>0</v>
      </c>
      <c r="BI267" s="214">
        <f>IF(N267="nulová",J267,0)</f>
        <v>0</v>
      </c>
      <c r="BJ267" s="15" t="s">
        <v>77</v>
      </c>
      <c r="BK267" s="214">
        <f>ROUND(I267*H267,2)</f>
        <v>0</v>
      </c>
      <c r="BL267" s="15" t="s">
        <v>133</v>
      </c>
      <c r="BM267" s="15" t="s">
        <v>458</v>
      </c>
    </row>
    <row r="268" s="1" customFormat="1" ht="16.5" customHeight="1">
      <c r="B268" s="36"/>
      <c r="C268" s="204" t="s">
        <v>459</v>
      </c>
      <c r="D268" s="204" t="s">
        <v>128</v>
      </c>
      <c r="E268" s="205" t="s">
        <v>460</v>
      </c>
      <c r="F268" s="206" t="s">
        <v>461</v>
      </c>
      <c r="G268" s="207" t="s">
        <v>196</v>
      </c>
      <c r="H268" s="208">
        <v>3105</v>
      </c>
      <c r="I268" s="209"/>
      <c r="J268" s="208">
        <f>ROUND(I268*H268,2)</f>
        <v>0</v>
      </c>
      <c r="K268" s="206" t="s">
        <v>132</v>
      </c>
      <c r="L268" s="41"/>
      <c r="M268" s="210" t="s">
        <v>1</v>
      </c>
      <c r="N268" s="211" t="s">
        <v>40</v>
      </c>
      <c r="O268" s="77"/>
      <c r="P268" s="212">
        <f>O268*H268</f>
        <v>0</v>
      </c>
      <c r="Q268" s="212">
        <v>0.00036000000000000002</v>
      </c>
      <c r="R268" s="212">
        <f>Q268*H268</f>
        <v>1.1178000000000001</v>
      </c>
      <c r="S268" s="212">
        <v>0</v>
      </c>
      <c r="T268" s="213">
        <f>S268*H268</f>
        <v>0</v>
      </c>
      <c r="AR268" s="15" t="s">
        <v>133</v>
      </c>
      <c r="AT268" s="15" t="s">
        <v>128</v>
      </c>
      <c r="AU268" s="15" t="s">
        <v>79</v>
      </c>
      <c r="AY268" s="15" t="s">
        <v>126</v>
      </c>
      <c r="BE268" s="214">
        <f>IF(N268="základní",J268,0)</f>
        <v>0</v>
      </c>
      <c r="BF268" s="214">
        <f>IF(N268="snížená",J268,0)</f>
        <v>0</v>
      </c>
      <c r="BG268" s="214">
        <f>IF(N268="zákl. přenesená",J268,0)</f>
        <v>0</v>
      </c>
      <c r="BH268" s="214">
        <f>IF(N268="sníž. přenesená",J268,0)</f>
        <v>0</v>
      </c>
      <c r="BI268" s="214">
        <f>IF(N268="nulová",J268,0)</f>
        <v>0</v>
      </c>
      <c r="BJ268" s="15" t="s">
        <v>77</v>
      </c>
      <c r="BK268" s="214">
        <f>ROUND(I268*H268,2)</f>
        <v>0</v>
      </c>
      <c r="BL268" s="15" t="s">
        <v>133</v>
      </c>
      <c r="BM268" s="15" t="s">
        <v>462</v>
      </c>
    </row>
    <row r="269" s="11" customFormat="1">
      <c r="B269" s="215"/>
      <c r="C269" s="216"/>
      <c r="D269" s="217" t="s">
        <v>135</v>
      </c>
      <c r="E269" s="218" t="s">
        <v>1</v>
      </c>
      <c r="F269" s="219" t="s">
        <v>268</v>
      </c>
      <c r="G269" s="216"/>
      <c r="H269" s="218" t="s">
        <v>1</v>
      </c>
      <c r="I269" s="220"/>
      <c r="J269" s="216"/>
      <c r="K269" s="216"/>
      <c r="L269" s="221"/>
      <c r="M269" s="222"/>
      <c r="N269" s="223"/>
      <c r="O269" s="223"/>
      <c r="P269" s="223"/>
      <c r="Q269" s="223"/>
      <c r="R269" s="223"/>
      <c r="S269" s="223"/>
      <c r="T269" s="224"/>
      <c r="AT269" s="225" t="s">
        <v>135</v>
      </c>
      <c r="AU269" s="225" t="s">
        <v>79</v>
      </c>
      <c r="AV269" s="11" t="s">
        <v>77</v>
      </c>
      <c r="AW269" s="11" t="s">
        <v>31</v>
      </c>
      <c r="AX269" s="11" t="s">
        <v>69</v>
      </c>
      <c r="AY269" s="225" t="s">
        <v>126</v>
      </c>
    </row>
    <row r="270" s="12" customFormat="1">
      <c r="B270" s="226"/>
      <c r="C270" s="227"/>
      <c r="D270" s="217" t="s">
        <v>135</v>
      </c>
      <c r="E270" s="228" t="s">
        <v>1</v>
      </c>
      <c r="F270" s="229" t="s">
        <v>269</v>
      </c>
      <c r="G270" s="227"/>
      <c r="H270" s="230">
        <v>1795</v>
      </c>
      <c r="I270" s="231"/>
      <c r="J270" s="227"/>
      <c r="K270" s="227"/>
      <c r="L270" s="232"/>
      <c r="M270" s="233"/>
      <c r="N270" s="234"/>
      <c r="O270" s="234"/>
      <c r="P270" s="234"/>
      <c r="Q270" s="234"/>
      <c r="R270" s="234"/>
      <c r="S270" s="234"/>
      <c r="T270" s="235"/>
      <c r="AT270" s="236" t="s">
        <v>135</v>
      </c>
      <c r="AU270" s="236" t="s">
        <v>79</v>
      </c>
      <c r="AV270" s="12" t="s">
        <v>79</v>
      </c>
      <c r="AW270" s="12" t="s">
        <v>31</v>
      </c>
      <c r="AX270" s="12" t="s">
        <v>69</v>
      </c>
      <c r="AY270" s="236" t="s">
        <v>126</v>
      </c>
    </row>
    <row r="271" s="11" customFormat="1">
      <c r="B271" s="215"/>
      <c r="C271" s="216"/>
      <c r="D271" s="217" t="s">
        <v>135</v>
      </c>
      <c r="E271" s="218" t="s">
        <v>1</v>
      </c>
      <c r="F271" s="219" t="s">
        <v>295</v>
      </c>
      <c r="G271" s="216"/>
      <c r="H271" s="218" t="s">
        <v>1</v>
      </c>
      <c r="I271" s="220"/>
      <c r="J271" s="216"/>
      <c r="K271" s="216"/>
      <c r="L271" s="221"/>
      <c r="M271" s="222"/>
      <c r="N271" s="223"/>
      <c r="O271" s="223"/>
      <c r="P271" s="223"/>
      <c r="Q271" s="223"/>
      <c r="R271" s="223"/>
      <c r="S271" s="223"/>
      <c r="T271" s="224"/>
      <c r="AT271" s="225" t="s">
        <v>135</v>
      </c>
      <c r="AU271" s="225" t="s">
        <v>79</v>
      </c>
      <c r="AV271" s="11" t="s">
        <v>77</v>
      </c>
      <c r="AW271" s="11" t="s">
        <v>31</v>
      </c>
      <c r="AX271" s="11" t="s">
        <v>69</v>
      </c>
      <c r="AY271" s="225" t="s">
        <v>126</v>
      </c>
    </row>
    <row r="272" s="12" customFormat="1">
      <c r="B272" s="226"/>
      <c r="C272" s="227"/>
      <c r="D272" s="217" t="s">
        <v>135</v>
      </c>
      <c r="E272" s="228" t="s">
        <v>1</v>
      </c>
      <c r="F272" s="229" t="s">
        <v>296</v>
      </c>
      <c r="G272" s="227"/>
      <c r="H272" s="230">
        <v>190</v>
      </c>
      <c r="I272" s="231"/>
      <c r="J272" s="227"/>
      <c r="K272" s="227"/>
      <c r="L272" s="232"/>
      <c r="M272" s="233"/>
      <c r="N272" s="234"/>
      <c r="O272" s="234"/>
      <c r="P272" s="234"/>
      <c r="Q272" s="234"/>
      <c r="R272" s="234"/>
      <c r="S272" s="234"/>
      <c r="T272" s="235"/>
      <c r="AT272" s="236" t="s">
        <v>135</v>
      </c>
      <c r="AU272" s="236" t="s">
        <v>79</v>
      </c>
      <c r="AV272" s="12" t="s">
        <v>79</v>
      </c>
      <c r="AW272" s="12" t="s">
        <v>31</v>
      </c>
      <c r="AX272" s="12" t="s">
        <v>69</v>
      </c>
      <c r="AY272" s="236" t="s">
        <v>126</v>
      </c>
    </row>
    <row r="273" s="11" customFormat="1">
      <c r="B273" s="215"/>
      <c r="C273" s="216"/>
      <c r="D273" s="217" t="s">
        <v>135</v>
      </c>
      <c r="E273" s="218" t="s">
        <v>1</v>
      </c>
      <c r="F273" s="219" t="s">
        <v>323</v>
      </c>
      <c r="G273" s="216"/>
      <c r="H273" s="218" t="s">
        <v>1</v>
      </c>
      <c r="I273" s="220"/>
      <c r="J273" s="216"/>
      <c r="K273" s="216"/>
      <c r="L273" s="221"/>
      <c r="M273" s="222"/>
      <c r="N273" s="223"/>
      <c r="O273" s="223"/>
      <c r="P273" s="223"/>
      <c r="Q273" s="223"/>
      <c r="R273" s="223"/>
      <c r="S273" s="223"/>
      <c r="T273" s="224"/>
      <c r="AT273" s="225" t="s">
        <v>135</v>
      </c>
      <c r="AU273" s="225" t="s">
        <v>79</v>
      </c>
      <c r="AV273" s="11" t="s">
        <v>77</v>
      </c>
      <c r="AW273" s="11" t="s">
        <v>31</v>
      </c>
      <c r="AX273" s="11" t="s">
        <v>69</v>
      </c>
      <c r="AY273" s="225" t="s">
        <v>126</v>
      </c>
    </row>
    <row r="274" s="12" customFormat="1">
      <c r="B274" s="226"/>
      <c r="C274" s="227"/>
      <c r="D274" s="217" t="s">
        <v>135</v>
      </c>
      <c r="E274" s="228" t="s">
        <v>1</v>
      </c>
      <c r="F274" s="229" t="s">
        <v>324</v>
      </c>
      <c r="G274" s="227"/>
      <c r="H274" s="230">
        <v>1120</v>
      </c>
      <c r="I274" s="231"/>
      <c r="J274" s="227"/>
      <c r="K274" s="227"/>
      <c r="L274" s="232"/>
      <c r="M274" s="233"/>
      <c r="N274" s="234"/>
      <c r="O274" s="234"/>
      <c r="P274" s="234"/>
      <c r="Q274" s="234"/>
      <c r="R274" s="234"/>
      <c r="S274" s="234"/>
      <c r="T274" s="235"/>
      <c r="AT274" s="236" t="s">
        <v>135</v>
      </c>
      <c r="AU274" s="236" t="s">
        <v>79</v>
      </c>
      <c r="AV274" s="12" t="s">
        <v>79</v>
      </c>
      <c r="AW274" s="12" t="s">
        <v>31</v>
      </c>
      <c r="AX274" s="12" t="s">
        <v>69</v>
      </c>
      <c r="AY274" s="236" t="s">
        <v>126</v>
      </c>
    </row>
    <row r="275" s="13" customFormat="1">
      <c r="B275" s="237"/>
      <c r="C275" s="238"/>
      <c r="D275" s="217" t="s">
        <v>135</v>
      </c>
      <c r="E275" s="239" t="s">
        <v>1</v>
      </c>
      <c r="F275" s="240" t="s">
        <v>141</v>
      </c>
      <c r="G275" s="238"/>
      <c r="H275" s="241">
        <v>3105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AT275" s="247" t="s">
        <v>135</v>
      </c>
      <c r="AU275" s="247" t="s">
        <v>79</v>
      </c>
      <c r="AV275" s="13" t="s">
        <v>133</v>
      </c>
      <c r="AW275" s="13" t="s">
        <v>31</v>
      </c>
      <c r="AX275" s="13" t="s">
        <v>77</v>
      </c>
      <c r="AY275" s="247" t="s">
        <v>126</v>
      </c>
    </row>
    <row r="276" s="1" customFormat="1" ht="16.5" customHeight="1">
      <c r="B276" s="36"/>
      <c r="C276" s="204" t="s">
        <v>463</v>
      </c>
      <c r="D276" s="204" t="s">
        <v>128</v>
      </c>
      <c r="E276" s="205" t="s">
        <v>464</v>
      </c>
      <c r="F276" s="206" t="s">
        <v>465</v>
      </c>
      <c r="G276" s="207" t="s">
        <v>254</v>
      </c>
      <c r="H276" s="208">
        <v>360</v>
      </c>
      <c r="I276" s="209"/>
      <c r="J276" s="208">
        <f>ROUND(I276*H276,2)</f>
        <v>0</v>
      </c>
      <c r="K276" s="206" t="s">
        <v>132</v>
      </c>
      <c r="L276" s="41"/>
      <c r="M276" s="210" t="s">
        <v>1</v>
      </c>
      <c r="N276" s="211" t="s">
        <v>40</v>
      </c>
      <c r="O276" s="77"/>
      <c r="P276" s="212">
        <f>O276*H276</f>
        <v>0</v>
      </c>
      <c r="Q276" s="212">
        <v>0</v>
      </c>
      <c r="R276" s="212">
        <f>Q276*H276</f>
        <v>0</v>
      </c>
      <c r="S276" s="212">
        <v>0</v>
      </c>
      <c r="T276" s="213">
        <f>S276*H276</f>
        <v>0</v>
      </c>
      <c r="AR276" s="15" t="s">
        <v>133</v>
      </c>
      <c r="AT276" s="15" t="s">
        <v>128</v>
      </c>
      <c r="AU276" s="15" t="s">
        <v>79</v>
      </c>
      <c r="AY276" s="15" t="s">
        <v>126</v>
      </c>
      <c r="BE276" s="214">
        <f>IF(N276="základní",J276,0)</f>
        <v>0</v>
      </c>
      <c r="BF276" s="214">
        <f>IF(N276="snížená",J276,0)</f>
        <v>0</v>
      </c>
      <c r="BG276" s="214">
        <f>IF(N276="zákl. přenesená",J276,0)</f>
        <v>0</v>
      </c>
      <c r="BH276" s="214">
        <f>IF(N276="sníž. přenesená",J276,0)</f>
        <v>0</v>
      </c>
      <c r="BI276" s="214">
        <f>IF(N276="nulová",J276,0)</f>
        <v>0</v>
      </c>
      <c r="BJ276" s="15" t="s">
        <v>77</v>
      </c>
      <c r="BK276" s="214">
        <f>ROUND(I276*H276,2)</f>
        <v>0</v>
      </c>
      <c r="BL276" s="15" t="s">
        <v>133</v>
      </c>
      <c r="BM276" s="15" t="s">
        <v>466</v>
      </c>
    </row>
    <row r="277" s="1" customFormat="1" ht="16.5" customHeight="1">
      <c r="B277" s="36"/>
      <c r="C277" s="204" t="s">
        <v>467</v>
      </c>
      <c r="D277" s="204" t="s">
        <v>128</v>
      </c>
      <c r="E277" s="205" t="s">
        <v>468</v>
      </c>
      <c r="F277" s="206" t="s">
        <v>469</v>
      </c>
      <c r="G277" s="207" t="s">
        <v>254</v>
      </c>
      <c r="H277" s="208">
        <v>360</v>
      </c>
      <c r="I277" s="209"/>
      <c r="J277" s="208">
        <f>ROUND(I277*H277,2)</f>
        <v>0</v>
      </c>
      <c r="K277" s="206" t="s">
        <v>132</v>
      </c>
      <c r="L277" s="41"/>
      <c r="M277" s="210" t="s">
        <v>1</v>
      </c>
      <c r="N277" s="211" t="s">
        <v>40</v>
      </c>
      <c r="O277" s="77"/>
      <c r="P277" s="212">
        <f>O277*H277</f>
        <v>0</v>
      </c>
      <c r="Q277" s="212">
        <v>0.00059999999999999995</v>
      </c>
      <c r="R277" s="212">
        <f>Q277*H277</f>
        <v>0.21599999999999997</v>
      </c>
      <c r="S277" s="212">
        <v>0</v>
      </c>
      <c r="T277" s="213">
        <f>S277*H277</f>
        <v>0</v>
      </c>
      <c r="AR277" s="15" t="s">
        <v>133</v>
      </c>
      <c r="AT277" s="15" t="s">
        <v>128</v>
      </c>
      <c r="AU277" s="15" t="s">
        <v>79</v>
      </c>
      <c r="AY277" s="15" t="s">
        <v>126</v>
      </c>
      <c r="BE277" s="214">
        <f>IF(N277="základní",J277,0)</f>
        <v>0</v>
      </c>
      <c r="BF277" s="214">
        <f>IF(N277="snížená",J277,0)</f>
        <v>0</v>
      </c>
      <c r="BG277" s="214">
        <f>IF(N277="zákl. přenesená",J277,0)</f>
        <v>0</v>
      </c>
      <c r="BH277" s="214">
        <f>IF(N277="sníž. přenesená",J277,0)</f>
        <v>0</v>
      </c>
      <c r="BI277" s="214">
        <f>IF(N277="nulová",J277,0)</f>
        <v>0</v>
      </c>
      <c r="BJ277" s="15" t="s">
        <v>77</v>
      </c>
      <c r="BK277" s="214">
        <f>ROUND(I277*H277,2)</f>
        <v>0</v>
      </c>
      <c r="BL277" s="15" t="s">
        <v>133</v>
      </c>
      <c r="BM277" s="15" t="s">
        <v>470</v>
      </c>
    </row>
    <row r="278" s="10" customFormat="1" ht="22.8" customHeight="1">
      <c r="B278" s="188"/>
      <c r="C278" s="189"/>
      <c r="D278" s="190" t="s">
        <v>68</v>
      </c>
      <c r="E278" s="202" t="s">
        <v>471</v>
      </c>
      <c r="F278" s="202" t="s">
        <v>472</v>
      </c>
      <c r="G278" s="189"/>
      <c r="H278" s="189"/>
      <c r="I278" s="192"/>
      <c r="J278" s="203">
        <f>BK278</f>
        <v>0</v>
      </c>
      <c r="K278" s="189"/>
      <c r="L278" s="194"/>
      <c r="M278" s="195"/>
      <c r="N278" s="196"/>
      <c r="O278" s="196"/>
      <c r="P278" s="197">
        <f>SUM(P279:P281)</f>
        <v>0</v>
      </c>
      <c r="Q278" s="196"/>
      <c r="R278" s="197">
        <f>SUM(R279:R281)</f>
        <v>0</v>
      </c>
      <c r="S278" s="196"/>
      <c r="T278" s="198">
        <f>SUM(T279:T281)</f>
        <v>220.00000000000003</v>
      </c>
      <c r="AR278" s="199" t="s">
        <v>77</v>
      </c>
      <c r="AT278" s="200" t="s">
        <v>68</v>
      </c>
      <c r="AU278" s="200" t="s">
        <v>77</v>
      </c>
      <c r="AY278" s="199" t="s">
        <v>126</v>
      </c>
      <c r="BK278" s="201">
        <f>SUM(BK279:BK281)</f>
        <v>0</v>
      </c>
    </row>
    <row r="279" s="1" customFormat="1" ht="16.5" customHeight="1">
      <c r="B279" s="36"/>
      <c r="C279" s="204" t="s">
        <v>473</v>
      </c>
      <c r="D279" s="204" t="s">
        <v>128</v>
      </c>
      <c r="E279" s="205" t="s">
        <v>474</v>
      </c>
      <c r="F279" s="206" t="s">
        <v>475</v>
      </c>
      <c r="G279" s="207" t="s">
        <v>131</v>
      </c>
      <c r="H279" s="208">
        <v>100</v>
      </c>
      <c r="I279" s="209"/>
      <c r="J279" s="208">
        <f>ROUND(I279*H279,2)</f>
        <v>0</v>
      </c>
      <c r="K279" s="206" t="s">
        <v>132</v>
      </c>
      <c r="L279" s="41"/>
      <c r="M279" s="210" t="s">
        <v>1</v>
      </c>
      <c r="N279" s="211" t="s">
        <v>40</v>
      </c>
      <c r="O279" s="77"/>
      <c r="P279" s="212">
        <f>O279*H279</f>
        <v>0</v>
      </c>
      <c r="Q279" s="212">
        <v>0</v>
      </c>
      <c r="R279" s="212">
        <f>Q279*H279</f>
        <v>0</v>
      </c>
      <c r="S279" s="212">
        <v>2.2000000000000002</v>
      </c>
      <c r="T279" s="213">
        <f>S279*H279</f>
        <v>220.00000000000003</v>
      </c>
      <c r="AR279" s="15" t="s">
        <v>133</v>
      </c>
      <c r="AT279" s="15" t="s">
        <v>128</v>
      </c>
      <c r="AU279" s="15" t="s">
        <v>79</v>
      </c>
      <c r="AY279" s="15" t="s">
        <v>126</v>
      </c>
      <c r="BE279" s="214">
        <f>IF(N279="základní",J279,0)</f>
        <v>0</v>
      </c>
      <c r="BF279" s="214">
        <f>IF(N279="snížená",J279,0)</f>
        <v>0</v>
      </c>
      <c r="BG279" s="214">
        <f>IF(N279="zákl. přenesená",J279,0)</f>
        <v>0</v>
      </c>
      <c r="BH279" s="214">
        <f>IF(N279="sníž. přenesená",J279,0)</f>
        <v>0</v>
      </c>
      <c r="BI279" s="214">
        <f>IF(N279="nulová",J279,0)</f>
        <v>0</v>
      </c>
      <c r="BJ279" s="15" t="s">
        <v>77</v>
      </c>
      <c r="BK279" s="214">
        <f>ROUND(I279*H279,2)</f>
        <v>0</v>
      </c>
      <c r="BL279" s="15" t="s">
        <v>133</v>
      </c>
      <c r="BM279" s="15" t="s">
        <v>476</v>
      </c>
    </row>
    <row r="280" s="11" customFormat="1">
      <c r="B280" s="215"/>
      <c r="C280" s="216"/>
      <c r="D280" s="217" t="s">
        <v>135</v>
      </c>
      <c r="E280" s="218" t="s">
        <v>1</v>
      </c>
      <c r="F280" s="219" t="s">
        <v>477</v>
      </c>
      <c r="G280" s="216"/>
      <c r="H280" s="218" t="s">
        <v>1</v>
      </c>
      <c r="I280" s="220"/>
      <c r="J280" s="216"/>
      <c r="K280" s="216"/>
      <c r="L280" s="221"/>
      <c r="M280" s="222"/>
      <c r="N280" s="223"/>
      <c r="O280" s="223"/>
      <c r="P280" s="223"/>
      <c r="Q280" s="223"/>
      <c r="R280" s="223"/>
      <c r="S280" s="223"/>
      <c r="T280" s="224"/>
      <c r="AT280" s="225" t="s">
        <v>135</v>
      </c>
      <c r="AU280" s="225" t="s">
        <v>79</v>
      </c>
      <c r="AV280" s="11" t="s">
        <v>77</v>
      </c>
      <c r="AW280" s="11" t="s">
        <v>31</v>
      </c>
      <c r="AX280" s="11" t="s">
        <v>69</v>
      </c>
      <c r="AY280" s="225" t="s">
        <v>126</v>
      </c>
    </row>
    <row r="281" s="12" customFormat="1">
      <c r="B281" s="226"/>
      <c r="C281" s="227"/>
      <c r="D281" s="217" t="s">
        <v>135</v>
      </c>
      <c r="E281" s="228" t="s">
        <v>1</v>
      </c>
      <c r="F281" s="229" t="s">
        <v>478</v>
      </c>
      <c r="G281" s="227"/>
      <c r="H281" s="230">
        <v>100</v>
      </c>
      <c r="I281" s="231"/>
      <c r="J281" s="227"/>
      <c r="K281" s="227"/>
      <c r="L281" s="232"/>
      <c r="M281" s="233"/>
      <c r="N281" s="234"/>
      <c r="O281" s="234"/>
      <c r="P281" s="234"/>
      <c r="Q281" s="234"/>
      <c r="R281" s="234"/>
      <c r="S281" s="234"/>
      <c r="T281" s="235"/>
      <c r="AT281" s="236" t="s">
        <v>135</v>
      </c>
      <c r="AU281" s="236" t="s">
        <v>79</v>
      </c>
      <c r="AV281" s="12" t="s">
        <v>79</v>
      </c>
      <c r="AW281" s="12" t="s">
        <v>31</v>
      </c>
      <c r="AX281" s="12" t="s">
        <v>77</v>
      </c>
      <c r="AY281" s="236" t="s">
        <v>126</v>
      </c>
    </row>
    <row r="282" s="10" customFormat="1" ht="22.8" customHeight="1">
      <c r="B282" s="188"/>
      <c r="C282" s="189"/>
      <c r="D282" s="190" t="s">
        <v>68</v>
      </c>
      <c r="E282" s="202" t="s">
        <v>479</v>
      </c>
      <c r="F282" s="202" t="s">
        <v>480</v>
      </c>
      <c r="G282" s="189"/>
      <c r="H282" s="189"/>
      <c r="I282" s="192"/>
      <c r="J282" s="203">
        <f>BK282</f>
        <v>0</v>
      </c>
      <c r="K282" s="189"/>
      <c r="L282" s="194"/>
      <c r="M282" s="195"/>
      <c r="N282" s="196"/>
      <c r="O282" s="196"/>
      <c r="P282" s="197">
        <f>SUM(P283:P291)</f>
        <v>0</v>
      </c>
      <c r="Q282" s="196"/>
      <c r="R282" s="197">
        <f>SUM(R283:R291)</f>
        <v>0</v>
      </c>
      <c r="S282" s="196"/>
      <c r="T282" s="198">
        <f>SUM(T283:T291)</f>
        <v>0</v>
      </c>
      <c r="AR282" s="199" t="s">
        <v>77</v>
      </c>
      <c r="AT282" s="200" t="s">
        <v>68</v>
      </c>
      <c r="AU282" s="200" t="s">
        <v>77</v>
      </c>
      <c r="AY282" s="199" t="s">
        <v>126</v>
      </c>
      <c r="BK282" s="201">
        <f>SUM(BK283:BK291)</f>
        <v>0</v>
      </c>
    </row>
    <row r="283" s="1" customFormat="1" ht="16.5" customHeight="1">
      <c r="B283" s="36"/>
      <c r="C283" s="204" t="s">
        <v>481</v>
      </c>
      <c r="D283" s="204" t="s">
        <v>128</v>
      </c>
      <c r="E283" s="205" t="s">
        <v>482</v>
      </c>
      <c r="F283" s="206" t="s">
        <v>483</v>
      </c>
      <c r="G283" s="207" t="s">
        <v>190</v>
      </c>
      <c r="H283" s="208">
        <v>220</v>
      </c>
      <c r="I283" s="209"/>
      <c r="J283" s="208">
        <f>ROUND(I283*H283,2)</f>
        <v>0</v>
      </c>
      <c r="K283" s="206" t="s">
        <v>132</v>
      </c>
      <c r="L283" s="41"/>
      <c r="M283" s="210" t="s">
        <v>1</v>
      </c>
      <c r="N283" s="211" t="s">
        <v>40</v>
      </c>
      <c r="O283" s="77"/>
      <c r="P283" s="212">
        <f>O283*H283</f>
        <v>0</v>
      </c>
      <c r="Q283" s="212">
        <v>0</v>
      </c>
      <c r="R283" s="212">
        <f>Q283*H283</f>
        <v>0</v>
      </c>
      <c r="S283" s="212">
        <v>0</v>
      </c>
      <c r="T283" s="213">
        <f>S283*H283</f>
        <v>0</v>
      </c>
      <c r="AR283" s="15" t="s">
        <v>133</v>
      </c>
      <c r="AT283" s="15" t="s">
        <v>128</v>
      </c>
      <c r="AU283" s="15" t="s">
        <v>79</v>
      </c>
      <c r="AY283" s="15" t="s">
        <v>126</v>
      </c>
      <c r="BE283" s="214">
        <f>IF(N283="základní",J283,0)</f>
        <v>0</v>
      </c>
      <c r="BF283" s="214">
        <f>IF(N283="snížená",J283,0)</f>
        <v>0</v>
      </c>
      <c r="BG283" s="214">
        <f>IF(N283="zákl. přenesená",J283,0)</f>
        <v>0</v>
      </c>
      <c r="BH283" s="214">
        <f>IF(N283="sníž. přenesená",J283,0)</f>
        <v>0</v>
      </c>
      <c r="BI283" s="214">
        <f>IF(N283="nulová",J283,0)</f>
        <v>0</v>
      </c>
      <c r="BJ283" s="15" t="s">
        <v>77</v>
      </c>
      <c r="BK283" s="214">
        <f>ROUND(I283*H283,2)</f>
        <v>0</v>
      </c>
      <c r="BL283" s="15" t="s">
        <v>133</v>
      </c>
      <c r="BM283" s="15" t="s">
        <v>484</v>
      </c>
    </row>
    <row r="284" s="11" customFormat="1">
      <c r="B284" s="215"/>
      <c r="C284" s="216"/>
      <c r="D284" s="217" t="s">
        <v>135</v>
      </c>
      <c r="E284" s="218" t="s">
        <v>1</v>
      </c>
      <c r="F284" s="219" t="s">
        <v>485</v>
      </c>
      <c r="G284" s="216"/>
      <c r="H284" s="218" t="s">
        <v>1</v>
      </c>
      <c r="I284" s="220"/>
      <c r="J284" s="216"/>
      <c r="K284" s="216"/>
      <c r="L284" s="221"/>
      <c r="M284" s="222"/>
      <c r="N284" s="223"/>
      <c r="O284" s="223"/>
      <c r="P284" s="223"/>
      <c r="Q284" s="223"/>
      <c r="R284" s="223"/>
      <c r="S284" s="223"/>
      <c r="T284" s="224"/>
      <c r="AT284" s="225" t="s">
        <v>135</v>
      </c>
      <c r="AU284" s="225" t="s">
        <v>79</v>
      </c>
      <c r="AV284" s="11" t="s">
        <v>77</v>
      </c>
      <c r="AW284" s="11" t="s">
        <v>31</v>
      </c>
      <c r="AX284" s="11" t="s">
        <v>69</v>
      </c>
      <c r="AY284" s="225" t="s">
        <v>126</v>
      </c>
    </row>
    <row r="285" s="12" customFormat="1">
      <c r="B285" s="226"/>
      <c r="C285" s="227"/>
      <c r="D285" s="217" t="s">
        <v>135</v>
      </c>
      <c r="E285" s="228" t="s">
        <v>1</v>
      </c>
      <c r="F285" s="229" t="s">
        <v>486</v>
      </c>
      <c r="G285" s="227"/>
      <c r="H285" s="230">
        <v>220</v>
      </c>
      <c r="I285" s="231"/>
      <c r="J285" s="227"/>
      <c r="K285" s="227"/>
      <c r="L285" s="232"/>
      <c r="M285" s="233"/>
      <c r="N285" s="234"/>
      <c r="O285" s="234"/>
      <c r="P285" s="234"/>
      <c r="Q285" s="234"/>
      <c r="R285" s="234"/>
      <c r="S285" s="234"/>
      <c r="T285" s="235"/>
      <c r="AT285" s="236" t="s">
        <v>135</v>
      </c>
      <c r="AU285" s="236" t="s">
        <v>79</v>
      </c>
      <c r="AV285" s="12" t="s">
        <v>79</v>
      </c>
      <c r="AW285" s="12" t="s">
        <v>31</v>
      </c>
      <c r="AX285" s="12" t="s">
        <v>77</v>
      </c>
      <c r="AY285" s="236" t="s">
        <v>126</v>
      </c>
    </row>
    <row r="286" s="1" customFormat="1" ht="16.5" customHeight="1">
      <c r="B286" s="36"/>
      <c r="C286" s="204" t="s">
        <v>487</v>
      </c>
      <c r="D286" s="204" t="s">
        <v>128</v>
      </c>
      <c r="E286" s="205" t="s">
        <v>488</v>
      </c>
      <c r="F286" s="206" t="s">
        <v>489</v>
      </c>
      <c r="G286" s="207" t="s">
        <v>190</v>
      </c>
      <c r="H286" s="208">
        <v>1980</v>
      </c>
      <c r="I286" s="209"/>
      <c r="J286" s="208">
        <f>ROUND(I286*H286,2)</f>
        <v>0</v>
      </c>
      <c r="K286" s="206" t="s">
        <v>132</v>
      </c>
      <c r="L286" s="41"/>
      <c r="M286" s="210" t="s">
        <v>1</v>
      </c>
      <c r="N286" s="211" t="s">
        <v>40</v>
      </c>
      <c r="O286" s="77"/>
      <c r="P286" s="212">
        <f>O286*H286</f>
        <v>0</v>
      </c>
      <c r="Q286" s="212">
        <v>0</v>
      </c>
      <c r="R286" s="212">
        <f>Q286*H286</f>
        <v>0</v>
      </c>
      <c r="S286" s="212">
        <v>0</v>
      </c>
      <c r="T286" s="213">
        <f>S286*H286</f>
        <v>0</v>
      </c>
      <c r="AR286" s="15" t="s">
        <v>133</v>
      </c>
      <c r="AT286" s="15" t="s">
        <v>128</v>
      </c>
      <c r="AU286" s="15" t="s">
        <v>79</v>
      </c>
      <c r="AY286" s="15" t="s">
        <v>126</v>
      </c>
      <c r="BE286" s="214">
        <f>IF(N286="základní",J286,0)</f>
        <v>0</v>
      </c>
      <c r="BF286" s="214">
        <f>IF(N286="snížená",J286,0)</f>
        <v>0</v>
      </c>
      <c r="BG286" s="214">
        <f>IF(N286="zákl. přenesená",J286,0)</f>
        <v>0</v>
      </c>
      <c r="BH286" s="214">
        <f>IF(N286="sníž. přenesená",J286,0)</f>
        <v>0</v>
      </c>
      <c r="BI286" s="214">
        <f>IF(N286="nulová",J286,0)</f>
        <v>0</v>
      </c>
      <c r="BJ286" s="15" t="s">
        <v>77</v>
      </c>
      <c r="BK286" s="214">
        <f>ROUND(I286*H286,2)</f>
        <v>0</v>
      </c>
      <c r="BL286" s="15" t="s">
        <v>133</v>
      </c>
      <c r="BM286" s="15" t="s">
        <v>490</v>
      </c>
    </row>
    <row r="287" s="11" customFormat="1">
      <c r="B287" s="215"/>
      <c r="C287" s="216"/>
      <c r="D287" s="217" t="s">
        <v>135</v>
      </c>
      <c r="E287" s="218" t="s">
        <v>1</v>
      </c>
      <c r="F287" s="219" t="s">
        <v>485</v>
      </c>
      <c r="G287" s="216"/>
      <c r="H287" s="218" t="s">
        <v>1</v>
      </c>
      <c r="I287" s="220"/>
      <c r="J287" s="216"/>
      <c r="K287" s="216"/>
      <c r="L287" s="221"/>
      <c r="M287" s="222"/>
      <c r="N287" s="223"/>
      <c r="O287" s="223"/>
      <c r="P287" s="223"/>
      <c r="Q287" s="223"/>
      <c r="R287" s="223"/>
      <c r="S287" s="223"/>
      <c r="T287" s="224"/>
      <c r="AT287" s="225" t="s">
        <v>135</v>
      </c>
      <c r="AU287" s="225" t="s">
        <v>79</v>
      </c>
      <c r="AV287" s="11" t="s">
        <v>77</v>
      </c>
      <c r="AW287" s="11" t="s">
        <v>31</v>
      </c>
      <c r="AX287" s="11" t="s">
        <v>69</v>
      </c>
      <c r="AY287" s="225" t="s">
        <v>126</v>
      </c>
    </row>
    <row r="288" s="11" customFormat="1">
      <c r="B288" s="215"/>
      <c r="C288" s="216"/>
      <c r="D288" s="217" t="s">
        <v>135</v>
      </c>
      <c r="E288" s="218" t="s">
        <v>1</v>
      </c>
      <c r="F288" s="219" t="s">
        <v>245</v>
      </c>
      <c r="G288" s="216"/>
      <c r="H288" s="218" t="s">
        <v>1</v>
      </c>
      <c r="I288" s="220"/>
      <c r="J288" s="216"/>
      <c r="K288" s="216"/>
      <c r="L288" s="221"/>
      <c r="M288" s="222"/>
      <c r="N288" s="223"/>
      <c r="O288" s="223"/>
      <c r="P288" s="223"/>
      <c r="Q288" s="223"/>
      <c r="R288" s="223"/>
      <c r="S288" s="223"/>
      <c r="T288" s="224"/>
      <c r="AT288" s="225" t="s">
        <v>135</v>
      </c>
      <c r="AU288" s="225" t="s">
        <v>79</v>
      </c>
      <c r="AV288" s="11" t="s">
        <v>77</v>
      </c>
      <c r="AW288" s="11" t="s">
        <v>31</v>
      </c>
      <c r="AX288" s="11" t="s">
        <v>69</v>
      </c>
      <c r="AY288" s="225" t="s">
        <v>126</v>
      </c>
    </row>
    <row r="289" s="12" customFormat="1">
      <c r="B289" s="226"/>
      <c r="C289" s="227"/>
      <c r="D289" s="217" t="s">
        <v>135</v>
      </c>
      <c r="E289" s="228" t="s">
        <v>1</v>
      </c>
      <c r="F289" s="229" t="s">
        <v>491</v>
      </c>
      <c r="G289" s="227"/>
      <c r="H289" s="230">
        <v>1980</v>
      </c>
      <c r="I289" s="231"/>
      <c r="J289" s="227"/>
      <c r="K289" s="227"/>
      <c r="L289" s="232"/>
      <c r="M289" s="233"/>
      <c r="N289" s="234"/>
      <c r="O289" s="234"/>
      <c r="P289" s="234"/>
      <c r="Q289" s="234"/>
      <c r="R289" s="234"/>
      <c r="S289" s="234"/>
      <c r="T289" s="235"/>
      <c r="AT289" s="236" t="s">
        <v>135</v>
      </c>
      <c r="AU289" s="236" t="s">
        <v>79</v>
      </c>
      <c r="AV289" s="12" t="s">
        <v>79</v>
      </c>
      <c r="AW289" s="12" t="s">
        <v>31</v>
      </c>
      <c r="AX289" s="12" t="s">
        <v>77</v>
      </c>
      <c r="AY289" s="236" t="s">
        <v>126</v>
      </c>
    </row>
    <row r="290" s="1" customFormat="1" ht="16.5" customHeight="1">
      <c r="B290" s="36"/>
      <c r="C290" s="204" t="s">
        <v>492</v>
      </c>
      <c r="D290" s="204" t="s">
        <v>128</v>
      </c>
      <c r="E290" s="205" t="s">
        <v>493</v>
      </c>
      <c r="F290" s="206" t="s">
        <v>494</v>
      </c>
      <c r="G290" s="207" t="s">
        <v>190</v>
      </c>
      <c r="H290" s="208">
        <v>220</v>
      </c>
      <c r="I290" s="209"/>
      <c r="J290" s="208">
        <f>ROUND(I290*H290,2)</f>
        <v>0</v>
      </c>
      <c r="K290" s="206" t="s">
        <v>1</v>
      </c>
      <c r="L290" s="41"/>
      <c r="M290" s="210" t="s">
        <v>1</v>
      </c>
      <c r="N290" s="211" t="s">
        <v>40</v>
      </c>
      <c r="O290" s="77"/>
      <c r="P290" s="212">
        <f>O290*H290</f>
        <v>0</v>
      </c>
      <c r="Q290" s="212">
        <v>0</v>
      </c>
      <c r="R290" s="212">
        <f>Q290*H290</f>
        <v>0</v>
      </c>
      <c r="S290" s="212">
        <v>0</v>
      </c>
      <c r="T290" s="213">
        <f>S290*H290</f>
        <v>0</v>
      </c>
      <c r="AR290" s="15" t="s">
        <v>133</v>
      </c>
      <c r="AT290" s="15" t="s">
        <v>128</v>
      </c>
      <c r="AU290" s="15" t="s">
        <v>79</v>
      </c>
      <c r="AY290" s="15" t="s">
        <v>126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5" t="s">
        <v>77</v>
      </c>
      <c r="BK290" s="214">
        <f>ROUND(I290*H290,2)</f>
        <v>0</v>
      </c>
      <c r="BL290" s="15" t="s">
        <v>133</v>
      </c>
      <c r="BM290" s="15" t="s">
        <v>495</v>
      </c>
    </row>
    <row r="291" s="1" customFormat="1" ht="16.5" customHeight="1">
      <c r="B291" s="36"/>
      <c r="C291" s="204" t="s">
        <v>496</v>
      </c>
      <c r="D291" s="204" t="s">
        <v>128</v>
      </c>
      <c r="E291" s="205" t="s">
        <v>497</v>
      </c>
      <c r="F291" s="206" t="s">
        <v>498</v>
      </c>
      <c r="G291" s="207" t="s">
        <v>190</v>
      </c>
      <c r="H291" s="208">
        <v>1163.6500000000001</v>
      </c>
      <c r="I291" s="209"/>
      <c r="J291" s="208">
        <f>ROUND(I291*H291,2)</f>
        <v>0</v>
      </c>
      <c r="K291" s="206" t="s">
        <v>132</v>
      </c>
      <c r="L291" s="41"/>
      <c r="M291" s="257" t="s">
        <v>1</v>
      </c>
      <c r="N291" s="258" t="s">
        <v>40</v>
      </c>
      <c r="O291" s="259"/>
      <c r="P291" s="260">
        <f>O291*H291</f>
        <v>0</v>
      </c>
      <c r="Q291" s="260">
        <v>0</v>
      </c>
      <c r="R291" s="260">
        <f>Q291*H291</f>
        <v>0</v>
      </c>
      <c r="S291" s="260">
        <v>0</v>
      </c>
      <c r="T291" s="261">
        <f>S291*H291</f>
        <v>0</v>
      </c>
      <c r="AR291" s="15" t="s">
        <v>133</v>
      </c>
      <c r="AT291" s="15" t="s">
        <v>128</v>
      </c>
      <c r="AU291" s="15" t="s">
        <v>79</v>
      </c>
      <c r="AY291" s="15" t="s">
        <v>126</v>
      </c>
      <c r="BE291" s="214">
        <f>IF(N291="základní",J291,0)</f>
        <v>0</v>
      </c>
      <c r="BF291" s="214">
        <f>IF(N291="snížená",J291,0)</f>
        <v>0</v>
      </c>
      <c r="BG291" s="214">
        <f>IF(N291="zákl. přenesená",J291,0)</f>
        <v>0</v>
      </c>
      <c r="BH291" s="214">
        <f>IF(N291="sníž. přenesená",J291,0)</f>
        <v>0</v>
      </c>
      <c r="BI291" s="214">
        <f>IF(N291="nulová",J291,0)</f>
        <v>0</v>
      </c>
      <c r="BJ291" s="15" t="s">
        <v>77</v>
      </c>
      <c r="BK291" s="214">
        <f>ROUND(I291*H291,2)</f>
        <v>0</v>
      </c>
      <c r="BL291" s="15" t="s">
        <v>133</v>
      </c>
      <c r="BM291" s="15" t="s">
        <v>499</v>
      </c>
    </row>
    <row r="292" s="1" customFormat="1" ht="6.96" customHeight="1">
      <c r="B292" s="55"/>
      <c r="C292" s="56"/>
      <c r="D292" s="56"/>
      <c r="E292" s="56"/>
      <c r="F292" s="56"/>
      <c r="G292" s="56"/>
      <c r="H292" s="56"/>
      <c r="I292" s="153"/>
      <c r="J292" s="56"/>
      <c r="K292" s="56"/>
      <c r="L292" s="41"/>
    </row>
  </sheetData>
  <sheetProtection sheet="1" autoFilter="0" formatColumns="0" formatRows="0" objects="1" scenarios="1" spinCount="100000" saltValue="JUrXRRsgipgt7kx+KkR/1Hdxi8k4h5o4spcmfuNGvG62xuL51UX/vR9VjNoVcJ0R5AF4vRTmOoKSylOFL0UWrQ==" hashValue="3ZS8K4kL1QRIT8PFtgFTe5X6uj9775ntQBOkoHOKcAFKgsNq5YQ2Yg3qSD2d324BA65GW2JuA0F5x45AbGB4wg==" algorithmName="SHA-512" password="CC35"/>
  <autoFilter ref="C92:K291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82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79</v>
      </c>
    </row>
    <row r="4" ht="24.96" customHeight="1">
      <c r="B4" s="18"/>
      <c r="D4" s="126" t="s">
        <v>89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15</v>
      </c>
      <c r="L6" s="18"/>
    </row>
    <row r="7" ht="16.5" customHeight="1">
      <c r="B7" s="18"/>
      <c r="E7" s="128" t="str">
        <f>'Rekapitulace stavby'!K6</f>
        <v>Ostrov, Jáchymovská ulice - řešení dopravy v klidu (úsek Hlavní - Tesco)</v>
      </c>
      <c r="F7" s="127"/>
      <c r="G7" s="127"/>
      <c r="H7" s="127"/>
      <c r="L7" s="18"/>
    </row>
    <row r="8" s="1" customFormat="1" ht="12" customHeight="1">
      <c r="B8" s="41"/>
      <c r="D8" s="127" t="s">
        <v>90</v>
      </c>
      <c r="I8" s="129"/>
      <c r="L8" s="41"/>
    </row>
    <row r="9" s="1" customFormat="1" ht="36.96" customHeight="1">
      <c r="B9" s="41"/>
      <c r="E9" s="130" t="s">
        <v>500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17</v>
      </c>
      <c r="F11" s="15" t="s">
        <v>1</v>
      </c>
      <c r="I11" s="131" t="s">
        <v>18</v>
      </c>
      <c r="J11" s="15" t="s">
        <v>1</v>
      </c>
      <c r="L11" s="41"/>
    </row>
    <row r="12" s="1" customFormat="1" ht="12" customHeight="1">
      <c r="B12" s="41"/>
      <c r="D12" s="127" t="s">
        <v>19</v>
      </c>
      <c r="F12" s="15" t="s">
        <v>20</v>
      </c>
      <c r="I12" s="131" t="s">
        <v>21</v>
      </c>
      <c r="J12" s="132" t="str">
        <f>'Rekapitulace stavby'!AN8</f>
        <v>11. 2. 2019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23</v>
      </c>
      <c r="I14" s="131" t="s">
        <v>24</v>
      </c>
      <c r="J14" s="15" t="s">
        <v>1</v>
      </c>
      <c r="L14" s="41"/>
    </row>
    <row r="15" s="1" customFormat="1" ht="18" customHeight="1">
      <c r="B15" s="41"/>
      <c r="E15" s="15" t="s">
        <v>25</v>
      </c>
      <c r="I15" s="131" t="s">
        <v>26</v>
      </c>
      <c r="J15" s="15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27</v>
      </c>
      <c r="I17" s="131" t="s">
        <v>24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29</v>
      </c>
      <c r="I20" s="131" t="s">
        <v>24</v>
      </c>
      <c r="J20" s="15" t="s">
        <v>1</v>
      </c>
      <c r="L20" s="41"/>
    </row>
    <row r="21" s="1" customFormat="1" ht="18" customHeight="1">
      <c r="B21" s="41"/>
      <c r="E21" s="15" t="s">
        <v>30</v>
      </c>
      <c r="I21" s="131" t="s">
        <v>26</v>
      </c>
      <c r="J21" s="15" t="s">
        <v>1</v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32</v>
      </c>
      <c r="I23" s="131" t="s">
        <v>24</v>
      </c>
      <c r="J23" s="15" t="s">
        <v>1</v>
      </c>
      <c r="L23" s="41"/>
    </row>
    <row r="24" s="1" customFormat="1" ht="18" customHeight="1">
      <c r="B24" s="41"/>
      <c r="E24" s="15" t="s">
        <v>33</v>
      </c>
      <c r="I24" s="131" t="s">
        <v>26</v>
      </c>
      <c r="J24" s="15" t="s">
        <v>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34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35</v>
      </c>
      <c r="I30" s="129"/>
      <c r="J30" s="138">
        <f>ROUND(J89,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37</v>
      </c>
      <c r="I32" s="140" t="s">
        <v>36</v>
      </c>
      <c r="J32" s="139" t="s">
        <v>38</v>
      </c>
      <c r="L32" s="41"/>
    </row>
    <row r="33" s="1" customFormat="1" ht="14.4" customHeight="1">
      <c r="B33" s="41"/>
      <c r="D33" s="127" t="s">
        <v>39</v>
      </c>
      <c r="E33" s="127" t="s">
        <v>40</v>
      </c>
      <c r="F33" s="141">
        <f>ROUND((SUM(BE89:BE260)),  2)</f>
        <v>0</v>
      </c>
      <c r="I33" s="142">
        <v>0.20999999999999999</v>
      </c>
      <c r="J33" s="141">
        <f>ROUND(((SUM(BE89:BE260))*I33),  2)</f>
        <v>0</v>
      </c>
      <c r="L33" s="41"/>
    </row>
    <row r="34" s="1" customFormat="1" ht="14.4" customHeight="1">
      <c r="B34" s="41"/>
      <c r="E34" s="127" t="s">
        <v>41</v>
      </c>
      <c r="F34" s="141">
        <f>ROUND((SUM(BF89:BF260)),  2)</f>
        <v>0</v>
      </c>
      <c r="I34" s="142">
        <v>0.14999999999999999</v>
      </c>
      <c r="J34" s="141">
        <f>ROUND(((SUM(BF89:BF260))*I34),  2)</f>
        <v>0</v>
      </c>
      <c r="L34" s="41"/>
    </row>
    <row r="35" hidden="1" s="1" customFormat="1" ht="14.4" customHeight="1">
      <c r="B35" s="41"/>
      <c r="E35" s="127" t="s">
        <v>42</v>
      </c>
      <c r="F35" s="141">
        <f>ROUND((SUM(BG89:BG260)),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43</v>
      </c>
      <c r="F36" s="141">
        <f>ROUND((SUM(BH89:BH260)),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44</v>
      </c>
      <c r="F37" s="141">
        <f>ROUND((SUM(BI89:BI260)),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45</v>
      </c>
      <c r="E39" s="145"/>
      <c r="F39" s="145"/>
      <c r="G39" s="146" t="s">
        <v>46</v>
      </c>
      <c r="H39" s="147" t="s">
        <v>47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92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15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Ostrov, Jáchymovská ulice - řešení dopravy v klidu (úsek Hlavní - Tesco)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90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02 - odvodnění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19</v>
      </c>
      <c r="D52" s="37"/>
      <c r="E52" s="37"/>
      <c r="F52" s="25" t="str">
        <f>F12</f>
        <v xml:space="preserve"> </v>
      </c>
      <c r="G52" s="37"/>
      <c r="H52" s="37"/>
      <c r="I52" s="131" t="s">
        <v>21</v>
      </c>
      <c r="J52" s="65" t="str">
        <f>IF(J12="","",J12)</f>
        <v>11. 2. 2019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23</v>
      </c>
      <c r="D54" s="37"/>
      <c r="E54" s="37"/>
      <c r="F54" s="25" t="str">
        <f>E15</f>
        <v>Město Ostrov</v>
      </c>
      <c r="G54" s="37"/>
      <c r="H54" s="37"/>
      <c r="I54" s="131" t="s">
        <v>29</v>
      </c>
      <c r="J54" s="34" t="str">
        <f>E21</f>
        <v>BPO s.r.o.Ostrov</v>
      </c>
      <c r="K54" s="37"/>
      <c r="L54" s="41"/>
    </row>
    <row r="55" s="1" customFormat="1" ht="24.9" customHeight="1">
      <c r="B55" s="36"/>
      <c r="C55" s="30" t="s">
        <v>27</v>
      </c>
      <c r="D55" s="37"/>
      <c r="E55" s="37"/>
      <c r="F55" s="25" t="str">
        <f>IF(E18="","",E18)</f>
        <v>Vyplň údaj</v>
      </c>
      <c r="G55" s="37"/>
      <c r="H55" s="37"/>
      <c r="I55" s="131" t="s">
        <v>32</v>
      </c>
      <c r="J55" s="34" t="str">
        <f>E24</f>
        <v>Neubauerová Soňa, SK-Projekt Ostrov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93</v>
      </c>
      <c r="D57" s="159"/>
      <c r="E57" s="159"/>
      <c r="F57" s="159"/>
      <c r="G57" s="159"/>
      <c r="H57" s="159"/>
      <c r="I57" s="160"/>
      <c r="J57" s="161" t="s">
        <v>94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95</v>
      </c>
      <c r="D59" s="37"/>
      <c r="E59" s="37"/>
      <c r="F59" s="37"/>
      <c r="G59" s="37"/>
      <c r="H59" s="37"/>
      <c r="I59" s="129"/>
      <c r="J59" s="96">
        <f>J89</f>
        <v>0</v>
      </c>
      <c r="K59" s="37"/>
      <c r="L59" s="41"/>
      <c r="AU59" s="15" t="s">
        <v>96</v>
      </c>
    </row>
    <row r="60" s="7" customFormat="1" ht="24.96" customHeight="1">
      <c r="B60" s="163"/>
      <c r="C60" s="164"/>
      <c r="D60" s="165" t="s">
        <v>97</v>
      </c>
      <c r="E60" s="166"/>
      <c r="F60" s="166"/>
      <c r="G60" s="166"/>
      <c r="H60" s="166"/>
      <c r="I60" s="167"/>
      <c r="J60" s="168">
        <f>J90</f>
        <v>0</v>
      </c>
      <c r="K60" s="164"/>
      <c r="L60" s="169"/>
    </row>
    <row r="61" s="8" customFormat="1" ht="19.92" customHeight="1">
      <c r="B61" s="170"/>
      <c r="C61" s="171"/>
      <c r="D61" s="172" t="s">
        <v>98</v>
      </c>
      <c r="E61" s="173"/>
      <c r="F61" s="173"/>
      <c r="G61" s="173"/>
      <c r="H61" s="173"/>
      <c r="I61" s="174"/>
      <c r="J61" s="175">
        <f>J91</f>
        <v>0</v>
      </c>
      <c r="K61" s="171"/>
      <c r="L61" s="176"/>
    </row>
    <row r="62" s="8" customFormat="1" ht="19.92" customHeight="1">
      <c r="B62" s="170"/>
      <c r="C62" s="171"/>
      <c r="D62" s="172" t="s">
        <v>99</v>
      </c>
      <c r="E62" s="173"/>
      <c r="F62" s="173"/>
      <c r="G62" s="173"/>
      <c r="H62" s="173"/>
      <c r="I62" s="174"/>
      <c r="J62" s="175">
        <f>J162</f>
        <v>0</v>
      </c>
      <c r="K62" s="171"/>
      <c r="L62" s="176"/>
    </row>
    <row r="63" s="8" customFormat="1" ht="19.92" customHeight="1">
      <c r="B63" s="170"/>
      <c r="C63" s="171"/>
      <c r="D63" s="172" t="s">
        <v>100</v>
      </c>
      <c r="E63" s="173"/>
      <c r="F63" s="173"/>
      <c r="G63" s="173"/>
      <c r="H63" s="173"/>
      <c r="I63" s="174"/>
      <c r="J63" s="175">
        <f>J182</f>
        <v>0</v>
      </c>
      <c r="K63" s="171"/>
      <c r="L63" s="176"/>
    </row>
    <row r="64" s="8" customFormat="1" ht="19.92" customHeight="1">
      <c r="B64" s="170"/>
      <c r="C64" s="171"/>
      <c r="D64" s="172" t="s">
        <v>501</v>
      </c>
      <c r="E64" s="173"/>
      <c r="F64" s="173"/>
      <c r="G64" s="173"/>
      <c r="H64" s="173"/>
      <c r="I64" s="174"/>
      <c r="J64" s="175">
        <f>J186</f>
        <v>0</v>
      </c>
      <c r="K64" s="171"/>
      <c r="L64" s="176"/>
    </row>
    <row r="65" s="8" customFormat="1" ht="19.92" customHeight="1">
      <c r="B65" s="170"/>
      <c r="C65" s="171"/>
      <c r="D65" s="172" t="s">
        <v>502</v>
      </c>
      <c r="E65" s="173"/>
      <c r="F65" s="173"/>
      <c r="G65" s="173"/>
      <c r="H65" s="173"/>
      <c r="I65" s="174"/>
      <c r="J65" s="175">
        <f>J197</f>
        <v>0</v>
      </c>
      <c r="K65" s="171"/>
      <c r="L65" s="176"/>
    </row>
    <row r="66" s="8" customFormat="1" ht="19.92" customHeight="1">
      <c r="B66" s="170"/>
      <c r="C66" s="171"/>
      <c r="D66" s="172" t="s">
        <v>503</v>
      </c>
      <c r="E66" s="173"/>
      <c r="F66" s="173"/>
      <c r="G66" s="173"/>
      <c r="H66" s="173"/>
      <c r="I66" s="174"/>
      <c r="J66" s="175">
        <f>J214</f>
        <v>0</v>
      </c>
      <c r="K66" s="171"/>
      <c r="L66" s="176"/>
    </row>
    <row r="67" s="8" customFormat="1" ht="19.92" customHeight="1">
      <c r="B67" s="170"/>
      <c r="C67" s="171"/>
      <c r="D67" s="172" t="s">
        <v>107</v>
      </c>
      <c r="E67" s="173"/>
      <c r="F67" s="173"/>
      <c r="G67" s="173"/>
      <c r="H67" s="173"/>
      <c r="I67" s="174"/>
      <c r="J67" s="175">
        <f>J230</f>
        <v>0</v>
      </c>
      <c r="K67" s="171"/>
      <c r="L67" s="176"/>
    </row>
    <row r="68" s="8" customFormat="1" ht="19.92" customHeight="1">
      <c r="B68" s="170"/>
      <c r="C68" s="171"/>
      <c r="D68" s="172" t="s">
        <v>108</v>
      </c>
      <c r="E68" s="173"/>
      <c r="F68" s="173"/>
      <c r="G68" s="173"/>
      <c r="H68" s="173"/>
      <c r="I68" s="174"/>
      <c r="J68" s="175">
        <f>J253</f>
        <v>0</v>
      </c>
      <c r="K68" s="171"/>
      <c r="L68" s="176"/>
    </row>
    <row r="69" s="8" customFormat="1" ht="19.92" customHeight="1">
      <c r="B69" s="170"/>
      <c r="C69" s="171"/>
      <c r="D69" s="172" t="s">
        <v>110</v>
      </c>
      <c r="E69" s="173"/>
      <c r="F69" s="173"/>
      <c r="G69" s="173"/>
      <c r="H69" s="173"/>
      <c r="I69" s="174"/>
      <c r="J69" s="175">
        <f>J258</f>
        <v>0</v>
      </c>
      <c r="K69" s="171"/>
      <c r="L69" s="176"/>
    </row>
    <row r="70" s="1" customFormat="1" ht="21.84" customHeight="1">
      <c r="B70" s="36"/>
      <c r="C70" s="37"/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6.96" customHeight="1">
      <c r="B71" s="55"/>
      <c r="C71" s="56"/>
      <c r="D71" s="56"/>
      <c r="E71" s="56"/>
      <c r="F71" s="56"/>
      <c r="G71" s="56"/>
      <c r="H71" s="56"/>
      <c r="I71" s="153"/>
      <c r="J71" s="56"/>
      <c r="K71" s="56"/>
      <c r="L71" s="41"/>
    </row>
    <row r="75" s="1" customFormat="1" ht="6.96" customHeight="1">
      <c r="B75" s="57"/>
      <c r="C75" s="58"/>
      <c r="D75" s="58"/>
      <c r="E75" s="58"/>
      <c r="F75" s="58"/>
      <c r="G75" s="58"/>
      <c r="H75" s="58"/>
      <c r="I75" s="156"/>
      <c r="J75" s="58"/>
      <c r="K75" s="58"/>
      <c r="L75" s="41"/>
    </row>
    <row r="76" s="1" customFormat="1" ht="24.96" customHeight="1">
      <c r="B76" s="36"/>
      <c r="C76" s="21" t="s">
        <v>111</v>
      </c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6.96" customHeight="1">
      <c r="B77" s="36"/>
      <c r="C77" s="37"/>
      <c r="D77" s="37"/>
      <c r="E77" s="37"/>
      <c r="F77" s="37"/>
      <c r="G77" s="37"/>
      <c r="H77" s="37"/>
      <c r="I77" s="129"/>
      <c r="J77" s="37"/>
      <c r="K77" s="37"/>
      <c r="L77" s="41"/>
    </row>
    <row r="78" s="1" customFormat="1" ht="12" customHeight="1">
      <c r="B78" s="36"/>
      <c r="C78" s="30" t="s">
        <v>15</v>
      </c>
      <c r="D78" s="37"/>
      <c r="E78" s="37"/>
      <c r="F78" s="37"/>
      <c r="G78" s="37"/>
      <c r="H78" s="37"/>
      <c r="I78" s="129"/>
      <c r="J78" s="37"/>
      <c r="K78" s="37"/>
      <c r="L78" s="41"/>
    </row>
    <row r="79" s="1" customFormat="1" ht="16.5" customHeight="1">
      <c r="B79" s="36"/>
      <c r="C79" s="37"/>
      <c r="D79" s="37"/>
      <c r="E79" s="157" t="str">
        <f>E7</f>
        <v>Ostrov, Jáchymovská ulice - řešení dopravy v klidu (úsek Hlavní - Tesco)</v>
      </c>
      <c r="F79" s="30"/>
      <c r="G79" s="30"/>
      <c r="H79" s="30"/>
      <c r="I79" s="129"/>
      <c r="J79" s="37"/>
      <c r="K79" s="37"/>
      <c r="L79" s="41"/>
    </row>
    <row r="80" s="1" customFormat="1" ht="12" customHeight="1">
      <c r="B80" s="36"/>
      <c r="C80" s="30" t="s">
        <v>90</v>
      </c>
      <c r="D80" s="37"/>
      <c r="E80" s="37"/>
      <c r="F80" s="37"/>
      <c r="G80" s="37"/>
      <c r="H80" s="37"/>
      <c r="I80" s="129"/>
      <c r="J80" s="37"/>
      <c r="K80" s="37"/>
      <c r="L80" s="41"/>
    </row>
    <row r="81" s="1" customFormat="1" ht="16.5" customHeight="1">
      <c r="B81" s="36"/>
      <c r="C81" s="37"/>
      <c r="D81" s="37"/>
      <c r="E81" s="62" t="str">
        <f>E9</f>
        <v>02 - odvodnění</v>
      </c>
      <c r="F81" s="37"/>
      <c r="G81" s="37"/>
      <c r="H81" s="37"/>
      <c r="I81" s="129"/>
      <c r="J81" s="37"/>
      <c r="K81" s="37"/>
      <c r="L81" s="41"/>
    </row>
    <row r="82" s="1" customFormat="1" ht="6.96" customHeight="1">
      <c r="B82" s="36"/>
      <c r="C82" s="37"/>
      <c r="D82" s="37"/>
      <c r="E82" s="37"/>
      <c r="F82" s="37"/>
      <c r="G82" s="37"/>
      <c r="H82" s="37"/>
      <c r="I82" s="129"/>
      <c r="J82" s="37"/>
      <c r="K82" s="37"/>
      <c r="L82" s="41"/>
    </row>
    <row r="83" s="1" customFormat="1" ht="12" customHeight="1">
      <c r="B83" s="36"/>
      <c r="C83" s="30" t="s">
        <v>19</v>
      </c>
      <c r="D83" s="37"/>
      <c r="E83" s="37"/>
      <c r="F83" s="25" t="str">
        <f>F12</f>
        <v xml:space="preserve"> </v>
      </c>
      <c r="G83" s="37"/>
      <c r="H83" s="37"/>
      <c r="I83" s="131" t="s">
        <v>21</v>
      </c>
      <c r="J83" s="65" t="str">
        <f>IF(J12="","",J12)</f>
        <v>11. 2. 2019</v>
      </c>
      <c r="K83" s="37"/>
      <c r="L83" s="41"/>
    </row>
    <row r="84" s="1" customFormat="1" ht="6.96" customHeight="1">
      <c r="B84" s="36"/>
      <c r="C84" s="37"/>
      <c r="D84" s="37"/>
      <c r="E84" s="37"/>
      <c r="F84" s="37"/>
      <c r="G84" s="37"/>
      <c r="H84" s="37"/>
      <c r="I84" s="129"/>
      <c r="J84" s="37"/>
      <c r="K84" s="37"/>
      <c r="L84" s="41"/>
    </row>
    <row r="85" s="1" customFormat="1" ht="13.65" customHeight="1">
      <c r="B85" s="36"/>
      <c r="C85" s="30" t="s">
        <v>23</v>
      </c>
      <c r="D85" s="37"/>
      <c r="E85" s="37"/>
      <c r="F85" s="25" t="str">
        <f>E15</f>
        <v>Město Ostrov</v>
      </c>
      <c r="G85" s="37"/>
      <c r="H85" s="37"/>
      <c r="I85" s="131" t="s">
        <v>29</v>
      </c>
      <c r="J85" s="34" t="str">
        <f>E21</f>
        <v>BPO s.r.o.Ostrov</v>
      </c>
      <c r="K85" s="37"/>
      <c r="L85" s="41"/>
    </row>
    <row r="86" s="1" customFormat="1" ht="24.9" customHeight="1">
      <c r="B86" s="36"/>
      <c r="C86" s="30" t="s">
        <v>27</v>
      </c>
      <c r="D86" s="37"/>
      <c r="E86" s="37"/>
      <c r="F86" s="25" t="str">
        <f>IF(E18="","",E18)</f>
        <v>Vyplň údaj</v>
      </c>
      <c r="G86" s="37"/>
      <c r="H86" s="37"/>
      <c r="I86" s="131" t="s">
        <v>32</v>
      </c>
      <c r="J86" s="34" t="str">
        <f>E24</f>
        <v>Neubauerová Soňa, SK-Projekt Ostrov</v>
      </c>
      <c r="K86" s="37"/>
      <c r="L86" s="41"/>
    </row>
    <row r="87" s="1" customFormat="1" ht="10.32" customHeight="1">
      <c r="B87" s="36"/>
      <c r="C87" s="37"/>
      <c r="D87" s="37"/>
      <c r="E87" s="37"/>
      <c r="F87" s="37"/>
      <c r="G87" s="37"/>
      <c r="H87" s="37"/>
      <c r="I87" s="129"/>
      <c r="J87" s="37"/>
      <c r="K87" s="37"/>
      <c r="L87" s="41"/>
    </row>
    <row r="88" s="9" customFormat="1" ht="29.28" customHeight="1">
      <c r="B88" s="177"/>
      <c r="C88" s="178" t="s">
        <v>112</v>
      </c>
      <c r="D88" s="179" t="s">
        <v>54</v>
      </c>
      <c r="E88" s="179" t="s">
        <v>50</v>
      </c>
      <c r="F88" s="179" t="s">
        <v>51</v>
      </c>
      <c r="G88" s="179" t="s">
        <v>113</v>
      </c>
      <c r="H88" s="179" t="s">
        <v>114</v>
      </c>
      <c r="I88" s="180" t="s">
        <v>115</v>
      </c>
      <c r="J88" s="181" t="s">
        <v>94</v>
      </c>
      <c r="K88" s="182" t="s">
        <v>116</v>
      </c>
      <c r="L88" s="183"/>
      <c r="M88" s="86" t="s">
        <v>1</v>
      </c>
      <c r="N88" s="87" t="s">
        <v>39</v>
      </c>
      <c r="O88" s="87" t="s">
        <v>117</v>
      </c>
      <c r="P88" s="87" t="s">
        <v>118</v>
      </c>
      <c r="Q88" s="87" t="s">
        <v>119</v>
      </c>
      <c r="R88" s="87" t="s">
        <v>120</v>
      </c>
      <c r="S88" s="87" t="s">
        <v>121</v>
      </c>
      <c r="T88" s="88" t="s">
        <v>122</v>
      </c>
    </row>
    <row r="89" s="1" customFormat="1" ht="22.8" customHeight="1">
      <c r="B89" s="36"/>
      <c r="C89" s="93" t="s">
        <v>123</v>
      </c>
      <c r="D89" s="37"/>
      <c r="E89" s="37"/>
      <c r="F89" s="37"/>
      <c r="G89" s="37"/>
      <c r="H89" s="37"/>
      <c r="I89" s="129"/>
      <c r="J89" s="184">
        <f>BK89</f>
        <v>0</v>
      </c>
      <c r="K89" s="37"/>
      <c r="L89" s="41"/>
      <c r="M89" s="89"/>
      <c r="N89" s="90"/>
      <c r="O89" s="90"/>
      <c r="P89" s="185">
        <f>P90</f>
        <v>0</v>
      </c>
      <c r="Q89" s="90"/>
      <c r="R89" s="185">
        <f>R90</f>
        <v>73.746467999999993</v>
      </c>
      <c r="S89" s="90"/>
      <c r="T89" s="186">
        <f>T90</f>
        <v>9.8831999999999987</v>
      </c>
      <c r="AT89" s="15" t="s">
        <v>68</v>
      </c>
      <c r="AU89" s="15" t="s">
        <v>96</v>
      </c>
      <c r="BK89" s="187">
        <f>BK90</f>
        <v>0</v>
      </c>
    </row>
    <row r="90" s="10" customFormat="1" ht="25.92" customHeight="1">
      <c r="B90" s="188"/>
      <c r="C90" s="189"/>
      <c r="D90" s="190" t="s">
        <v>68</v>
      </c>
      <c r="E90" s="191" t="s">
        <v>124</v>
      </c>
      <c r="F90" s="191" t="s">
        <v>125</v>
      </c>
      <c r="G90" s="189"/>
      <c r="H90" s="189"/>
      <c r="I90" s="192"/>
      <c r="J90" s="193">
        <f>BK90</f>
        <v>0</v>
      </c>
      <c r="K90" s="189"/>
      <c r="L90" s="194"/>
      <c r="M90" s="195"/>
      <c r="N90" s="196"/>
      <c r="O90" s="196"/>
      <c r="P90" s="197">
        <f>P91+P162+P182+P186+P197+P214+P230+P253+P258</f>
        <v>0</v>
      </c>
      <c r="Q90" s="196"/>
      <c r="R90" s="197">
        <f>R91+R162+R182+R186+R197+R214+R230+R253+R258</f>
        <v>73.746467999999993</v>
      </c>
      <c r="S90" s="196"/>
      <c r="T90" s="198">
        <f>T91+T162+T182+T186+T197+T214+T230+T253+T258</f>
        <v>9.8831999999999987</v>
      </c>
      <c r="AR90" s="199" t="s">
        <v>77</v>
      </c>
      <c r="AT90" s="200" t="s">
        <v>68</v>
      </c>
      <c r="AU90" s="200" t="s">
        <v>69</v>
      </c>
      <c r="AY90" s="199" t="s">
        <v>126</v>
      </c>
      <c r="BK90" s="201">
        <f>BK91+BK162+BK182+BK186+BK197+BK214+BK230+BK253+BK258</f>
        <v>0</v>
      </c>
    </row>
    <row r="91" s="10" customFormat="1" ht="22.8" customHeight="1">
      <c r="B91" s="188"/>
      <c r="C91" s="189"/>
      <c r="D91" s="190" t="s">
        <v>68</v>
      </c>
      <c r="E91" s="202" t="s">
        <v>77</v>
      </c>
      <c r="F91" s="202" t="s">
        <v>127</v>
      </c>
      <c r="G91" s="189"/>
      <c r="H91" s="189"/>
      <c r="I91" s="192"/>
      <c r="J91" s="203">
        <f>BK91</f>
        <v>0</v>
      </c>
      <c r="K91" s="189"/>
      <c r="L91" s="194"/>
      <c r="M91" s="195"/>
      <c r="N91" s="196"/>
      <c r="O91" s="196"/>
      <c r="P91" s="197">
        <f>SUM(P92:P161)</f>
        <v>0</v>
      </c>
      <c r="Q91" s="196"/>
      <c r="R91" s="197">
        <f>SUM(R92:R161)</f>
        <v>1.82005</v>
      </c>
      <c r="S91" s="196"/>
      <c r="T91" s="198">
        <f>SUM(T92:T161)</f>
        <v>0</v>
      </c>
      <c r="AR91" s="199" t="s">
        <v>77</v>
      </c>
      <c r="AT91" s="200" t="s">
        <v>68</v>
      </c>
      <c r="AU91" s="200" t="s">
        <v>77</v>
      </c>
      <c r="AY91" s="199" t="s">
        <v>126</v>
      </c>
      <c r="BK91" s="201">
        <f>SUM(BK92:BK161)</f>
        <v>0</v>
      </c>
    </row>
    <row r="92" s="1" customFormat="1" ht="16.5" customHeight="1">
      <c r="B92" s="36"/>
      <c r="C92" s="204" t="s">
        <v>77</v>
      </c>
      <c r="D92" s="204" t="s">
        <v>128</v>
      </c>
      <c r="E92" s="205" t="s">
        <v>504</v>
      </c>
      <c r="F92" s="206" t="s">
        <v>505</v>
      </c>
      <c r="G92" s="207" t="s">
        <v>254</v>
      </c>
      <c r="H92" s="208">
        <v>3</v>
      </c>
      <c r="I92" s="209"/>
      <c r="J92" s="208">
        <f>ROUND(I92*H92,2)</f>
        <v>0</v>
      </c>
      <c r="K92" s="206" t="s">
        <v>132</v>
      </c>
      <c r="L92" s="41"/>
      <c r="M92" s="210" t="s">
        <v>1</v>
      </c>
      <c r="N92" s="211" t="s">
        <v>40</v>
      </c>
      <c r="O92" s="77"/>
      <c r="P92" s="212">
        <f>O92*H92</f>
        <v>0</v>
      </c>
      <c r="Q92" s="212">
        <v>0.036900000000000002</v>
      </c>
      <c r="R92" s="212">
        <f>Q92*H92</f>
        <v>0.11070000000000001</v>
      </c>
      <c r="S92" s="212">
        <v>0</v>
      </c>
      <c r="T92" s="213">
        <f>S92*H92</f>
        <v>0</v>
      </c>
      <c r="AR92" s="15" t="s">
        <v>133</v>
      </c>
      <c r="AT92" s="15" t="s">
        <v>128</v>
      </c>
      <c r="AU92" s="15" t="s">
        <v>79</v>
      </c>
      <c r="AY92" s="15" t="s">
        <v>126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77</v>
      </c>
      <c r="BK92" s="214">
        <f>ROUND(I92*H92,2)</f>
        <v>0</v>
      </c>
      <c r="BL92" s="15" t="s">
        <v>133</v>
      </c>
      <c r="BM92" s="15" t="s">
        <v>506</v>
      </c>
    </row>
    <row r="93" s="12" customFormat="1">
      <c r="B93" s="226"/>
      <c r="C93" s="227"/>
      <c r="D93" s="217" t="s">
        <v>135</v>
      </c>
      <c r="E93" s="228" t="s">
        <v>1</v>
      </c>
      <c r="F93" s="229" t="s">
        <v>507</v>
      </c>
      <c r="G93" s="227"/>
      <c r="H93" s="230">
        <v>3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AT93" s="236" t="s">
        <v>135</v>
      </c>
      <c r="AU93" s="236" t="s">
        <v>79</v>
      </c>
      <c r="AV93" s="12" t="s">
        <v>79</v>
      </c>
      <c r="AW93" s="12" t="s">
        <v>31</v>
      </c>
      <c r="AX93" s="12" t="s">
        <v>77</v>
      </c>
      <c r="AY93" s="236" t="s">
        <v>126</v>
      </c>
    </row>
    <row r="94" s="1" customFormat="1" ht="16.5" customHeight="1">
      <c r="B94" s="36"/>
      <c r="C94" s="204" t="s">
        <v>79</v>
      </c>
      <c r="D94" s="204" t="s">
        <v>128</v>
      </c>
      <c r="E94" s="205" t="s">
        <v>508</v>
      </c>
      <c r="F94" s="206" t="s">
        <v>509</v>
      </c>
      <c r="G94" s="207" t="s">
        <v>254</v>
      </c>
      <c r="H94" s="208">
        <v>3</v>
      </c>
      <c r="I94" s="209"/>
      <c r="J94" s="208">
        <f>ROUND(I94*H94,2)</f>
        <v>0</v>
      </c>
      <c r="K94" s="206" t="s">
        <v>132</v>
      </c>
      <c r="L94" s="41"/>
      <c r="M94" s="210" t="s">
        <v>1</v>
      </c>
      <c r="N94" s="211" t="s">
        <v>40</v>
      </c>
      <c r="O94" s="77"/>
      <c r="P94" s="212">
        <f>O94*H94</f>
        <v>0</v>
      </c>
      <c r="Q94" s="212">
        <v>0.0086800000000000002</v>
      </c>
      <c r="R94" s="212">
        <f>Q94*H94</f>
        <v>0.026040000000000001</v>
      </c>
      <c r="S94" s="212">
        <v>0</v>
      </c>
      <c r="T94" s="213">
        <f>S94*H94</f>
        <v>0</v>
      </c>
      <c r="AR94" s="15" t="s">
        <v>133</v>
      </c>
      <c r="AT94" s="15" t="s">
        <v>128</v>
      </c>
      <c r="AU94" s="15" t="s">
        <v>79</v>
      </c>
      <c r="AY94" s="15" t="s">
        <v>126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5" t="s">
        <v>77</v>
      </c>
      <c r="BK94" s="214">
        <f>ROUND(I94*H94,2)</f>
        <v>0</v>
      </c>
      <c r="BL94" s="15" t="s">
        <v>133</v>
      </c>
      <c r="BM94" s="15" t="s">
        <v>510</v>
      </c>
    </row>
    <row r="95" s="12" customFormat="1">
      <c r="B95" s="226"/>
      <c r="C95" s="227"/>
      <c r="D95" s="217" t="s">
        <v>135</v>
      </c>
      <c r="E95" s="228" t="s">
        <v>1</v>
      </c>
      <c r="F95" s="229" t="s">
        <v>507</v>
      </c>
      <c r="G95" s="227"/>
      <c r="H95" s="230">
        <v>3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AT95" s="236" t="s">
        <v>135</v>
      </c>
      <c r="AU95" s="236" t="s">
        <v>79</v>
      </c>
      <c r="AV95" s="12" t="s">
        <v>79</v>
      </c>
      <c r="AW95" s="12" t="s">
        <v>31</v>
      </c>
      <c r="AX95" s="12" t="s">
        <v>77</v>
      </c>
      <c r="AY95" s="236" t="s">
        <v>126</v>
      </c>
    </row>
    <row r="96" s="1" customFormat="1" ht="16.5" customHeight="1">
      <c r="B96" s="36"/>
      <c r="C96" s="204" t="s">
        <v>146</v>
      </c>
      <c r="D96" s="204" t="s">
        <v>128</v>
      </c>
      <c r="E96" s="205" t="s">
        <v>511</v>
      </c>
      <c r="F96" s="206" t="s">
        <v>512</v>
      </c>
      <c r="G96" s="207" t="s">
        <v>254</v>
      </c>
      <c r="H96" s="208">
        <v>1</v>
      </c>
      <c r="I96" s="209"/>
      <c r="J96" s="208">
        <f>ROUND(I96*H96,2)</f>
        <v>0</v>
      </c>
      <c r="K96" s="206" t="s">
        <v>132</v>
      </c>
      <c r="L96" s="41"/>
      <c r="M96" s="210" t="s">
        <v>1</v>
      </c>
      <c r="N96" s="211" t="s">
        <v>40</v>
      </c>
      <c r="O96" s="77"/>
      <c r="P96" s="212">
        <f>O96*H96</f>
        <v>0</v>
      </c>
      <c r="Q96" s="212">
        <v>0.0086800000000000002</v>
      </c>
      <c r="R96" s="212">
        <f>Q96*H96</f>
        <v>0.0086800000000000002</v>
      </c>
      <c r="S96" s="212">
        <v>0</v>
      </c>
      <c r="T96" s="213">
        <f>S96*H96</f>
        <v>0</v>
      </c>
      <c r="AR96" s="15" t="s">
        <v>133</v>
      </c>
      <c r="AT96" s="15" t="s">
        <v>128</v>
      </c>
      <c r="AU96" s="15" t="s">
        <v>79</v>
      </c>
      <c r="AY96" s="15" t="s">
        <v>126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77</v>
      </c>
      <c r="BK96" s="214">
        <f>ROUND(I96*H96,2)</f>
        <v>0</v>
      </c>
      <c r="BL96" s="15" t="s">
        <v>133</v>
      </c>
      <c r="BM96" s="15" t="s">
        <v>513</v>
      </c>
    </row>
    <row r="97" s="1" customFormat="1" ht="16.5" customHeight="1">
      <c r="B97" s="36"/>
      <c r="C97" s="204" t="s">
        <v>133</v>
      </c>
      <c r="D97" s="204" t="s">
        <v>128</v>
      </c>
      <c r="E97" s="205" t="s">
        <v>514</v>
      </c>
      <c r="F97" s="206" t="s">
        <v>515</v>
      </c>
      <c r="G97" s="207" t="s">
        <v>254</v>
      </c>
      <c r="H97" s="208">
        <v>7</v>
      </c>
      <c r="I97" s="209"/>
      <c r="J97" s="208">
        <f>ROUND(I97*H97,2)</f>
        <v>0</v>
      </c>
      <c r="K97" s="206" t="s">
        <v>132</v>
      </c>
      <c r="L97" s="41"/>
      <c r="M97" s="210" t="s">
        <v>1</v>
      </c>
      <c r="N97" s="211" t="s">
        <v>40</v>
      </c>
      <c r="O97" s="77"/>
      <c r="P97" s="212">
        <f>O97*H97</f>
        <v>0</v>
      </c>
      <c r="Q97" s="212">
        <v>0.036900000000000002</v>
      </c>
      <c r="R97" s="212">
        <f>Q97*H97</f>
        <v>0.25830000000000003</v>
      </c>
      <c r="S97" s="212">
        <v>0</v>
      </c>
      <c r="T97" s="213">
        <f>S97*H97</f>
        <v>0</v>
      </c>
      <c r="AR97" s="15" t="s">
        <v>133</v>
      </c>
      <c r="AT97" s="15" t="s">
        <v>128</v>
      </c>
      <c r="AU97" s="15" t="s">
        <v>79</v>
      </c>
      <c r="AY97" s="15" t="s">
        <v>126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5" t="s">
        <v>77</v>
      </c>
      <c r="BK97" s="214">
        <f>ROUND(I97*H97,2)</f>
        <v>0</v>
      </c>
      <c r="BL97" s="15" t="s">
        <v>133</v>
      </c>
      <c r="BM97" s="15" t="s">
        <v>516</v>
      </c>
    </row>
    <row r="98" s="12" customFormat="1">
      <c r="B98" s="226"/>
      <c r="C98" s="227"/>
      <c r="D98" s="217" t="s">
        <v>135</v>
      </c>
      <c r="E98" s="228" t="s">
        <v>1</v>
      </c>
      <c r="F98" s="229" t="s">
        <v>517</v>
      </c>
      <c r="G98" s="227"/>
      <c r="H98" s="230">
        <v>7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AT98" s="236" t="s">
        <v>135</v>
      </c>
      <c r="AU98" s="236" t="s">
        <v>79</v>
      </c>
      <c r="AV98" s="12" t="s">
        <v>79</v>
      </c>
      <c r="AW98" s="12" t="s">
        <v>31</v>
      </c>
      <c r="AX98" s="12" t="s">
        <v>77</v>
      </c>
      <c r="AY98" s="236" t="s">
        <v>126</v>
      </c>
    </row>
    <row r="99" s="1" customFormat="1" ht="16.5" customHeight="1">
      <c r="B99" s="36"/>
      <c r="C99" s="204" t="s">
        <v>157</v>
      </c>
      <c r="D99" s="204" t="s">
        <v>128</v>
      </c>
      <c r="E99" s="205" t="s">
        <v>518</v>
      </c>
      <c r="F99" s="206" t="s">
        <v>519</v>
      </c>
      <c r="G99" s="207" t="s">
        <v>131</v>
      </c>
      <c r="H99" s="208">
        <v>14</v>
      </c>
      <c r="I99" s="209"/>
      <c r="J99" s="208">
        <f>ROUND(I99*H99,2)</f>
        <v>0</v>
      </c>
      <c r="K99" s="206" t="s">
        <v>132</v>
      </c>
      <c r="L99" s="41"/>
      <c r="M99" s="210" t="s">
        <v>1</v>
      </c>
      <c r="N99" s="211" t="s">
        <v>40</v>
      </c>
      <c r="O99" s="77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AR99" s="15" t="s">
        <v>133</v>
      </c>
      <c r="AT99" s="15" t="s">
        <v>128</v>
      </c>
      <c r="AU99" s="15" t="s">
        <v>79</v>
      </c>
      <c r="AY99" s="15" t="s">
        <v>126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77</v>
      </c>
      <c r="BK99" s="214">
        <f>ROUND(I99*H99,2)</f>
        <v>0</v>
      </c>
      <c r="BL99" s="15" t="s">
        <v>133</v>
      </c>
      <c r="BM99" s="15" t="s">
        <v>520</v>
      </c>
    </row>
    <row r="100" s="12" customFormat="1">
      <c r="B100" s="226"/>
      <c r="C100" s="227"/>
      <c r="D100" s="217" t="s">
        <v>135</v>
      </c>
      <c r="E100" s="228" t="s">
        <v>1</v>
      </c>
      <c r="F100" s="229" t="s">
        <v>521</v>
      </c>
      <c r="G100" s="227"/>
      <c r="H100" s="230">
        <v>14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AT100" s="236" t="s">
        <v>135</v>
      </c>
      <c r="AU100" s="236" t="s">
        <v>79</v>
      </c>
      <c r="AV100" s="12" t="s">
        <v>79</v>
      </c>
      <c r="AW100" s="12" t="s">
        <v>31</v>
      </c>
      <c r="AX100" s="12" t="s">
        <v>77</v>
      </c>
      <c r="AY100" s="236" t="s">
        <v>126</v>
      </c>
    </row>
    <row r="101" s="1" customFormat="1" ht="16.5" customHeight="1">
      <c r="B101" s="36"/>
      <c r="C101" s="204" t="s">
        <v>162</v>
      </c>
      <c r="D101" s="204" t="s">
        <v>128</v>
      </c>
      <c r="E101" s="205" t="s">
        <v>522</v>
      </c>
      <c r="F101" s="206" t="s">
        <v>523</v>
      </c>
      <c r="G101" s="207" t="s">
        <v>131</v>
      </c>
      <c r="H101" s="208">
        <v>496</v>
      </c>
      <c r="I101" s="209"/>
      <c r="J101" s="208">
        <f>ROUND(I101*H101,2)</f>
        <v>0</v>
      </c>
      <c r="K101" s="206" t="s">
        <v>132</v>
      </c>
      <c r="L101" s="41"/>
      <c r="M101" s="210" t="s">
        <v>1</v>
      </c>
      <c r="N101" s="211" t="s">
        <v>40</v>
      </c>
      <c r="O101" s="77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AR101" s="15" t="s">
        <v>133</v>
      </c>
      <c r="AT101" s="15" t="s">
        <v>128</v>
      </c>
      <c r="AU101" s="15" t="s">
        <v>79</v>
      </c>
      <c r="AY101" s="15" t="s">
        <v>126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5" t="s">
        <v>77</v>
      </c>
      <c r="BK101" s="214">
        <f>ROUND(I101*H101,2)</f>
        <v>0</v>
      </c>
      <c r="BL101" s="15" t="s">
        <v>133</v>
      </c>
      <c r="BM101" s="15" t="s">
        <v>524</v>
      </c>
    </row>
    <row r="102" s="11" customFormat="1">
      <c r="B102" s="215"/>
      <c r="C102" s="216"/>
      <c r="D102" s="217" t="s">
        <v>135</v>
      </c>
      <c r="E102" s="218" t="s">
        <v>1</v>
      </c>
      <c r="F102" s="219" t="s">
        <v>525</v>
      </c>
      <c r="G102" s="216"/>
      <c r="H102" s="218" t="s">
        <v>1</v>
      </c>
      <c r="I102" s="220"/>
      <c r="J102" s="216"/>
      <c r="K102" s="216"/>
      <c r="L102" s="221"/>
      <c r="M102" s="222"/>
      <c r="N102" s="223"/>
      <c r="O102" s="223"/>
      <c r="P102" s="223"/>
      <c r="Q102" s="223"/>
      <c r="R102" s="223"/>
      <c r="S102" s="223"/>
      <c r="T102" s="224"/>
      <c r="AT102" s="225" t="s">
        <v>135</v>
      </c>
      <c r="AU102" s="225" t="s">
        <v>79</v>
      </c>
      <c r="AV102" s="11" t="s">
        <v>77</v>
      </c>
      <c r="AW102" s="11" t="s">
        <v>31</v>
      </c>
      <c r="AX102" s="11" t="s">
        <v>69</v>
      </c>
      <c r="AY102" s="225" t="s">
        <v>126</v>
      </c>
    </row>
    <row r="103" s="11" customFormat="1">
      <c r="B103" s="215"/>
      <c r="C103" s="216"/>
      <c r="D103" s="217" t="s">
        <v>135</v>
      </c>
      <c r="E103" s="218" t="s">
        <v>1</v>
      </c>
      <c r="F103" s="219" t="s">
        <v>526</v>
      </c>
      <c r="G103" s="216"/>
      <c r="H103" s="218" t="s">
        <v>1</v>
      </c>
      <c r="I103" s="220"/>
      <c r="J103" s="216"/>
      <c r="K103" s="216"/>
      <c r="L103" s="221"/>
      <c r="M103" s="222"/>
      <c r="N103" s="223"/>
      <c r="O103" s="223"/>
      <c r="P103" s="223"/>
      <c r="Q103" s="223"/>
      <c r="R103" s="223"/>
      <c r="S103" s="223"/>
      <c r="T103" s="224"/>
      <c r="AT103" s="225" t="s">
        <v>135</v>
      </c>
      <c r="AU103" s="225" t="s">
        <v>79</v>
      </c>
      <c r="AV103" s="11" t="s">
        <v>77</v>
      </c>
      <c r="AW103" s="11" t="s">
        <v>31</v>
      </c>
      <c r="AX103" s="11" t="s">
        <v>69</v>
      </c>
      <c r="AY103" s="225" t="s">
        <v>126</v>
      </c>
    </row>
    <row r="104" s="12" customFormat="1">
      <c r="B104" s="226"/>
      <c r="C104" s="227"/>
      <c r="D104" s="217" t="s">
        <v>135</v>
      </c>
      <c r="E104" s="228" t="s">
        <v>1</v>
      </c>
      <c r="F104" s="229" t="s">
        <v>527</v>
      </c>
      <c r="G104" s="227"/>
      <c r="H104" s="230">
        <v>505.39999999999998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AT104" s="236" t="s">
        <v>135</v>
      </c>
      <c r="AU104" s="236" t="s">
        <v>79</v>
      </c>
      <c r="AV104" s="12" t="s">
        <v>79</v>
      </c>
      <c r="AW104" s="12" t="s">
        <v>31</v>
      </c>
      <c r="AX104" s="12" t="s">
        <v>69</v>
      </c>
      <c r="AY104" s="236" t="s">
        <v>126</v>
      </c>
    </row>
    <row r="105" s="12" customFormat="1">
      <c r="B105" s="226"/>
      <c r="C105" s="227"/>
      <c r="D105" s="217" t="s">
        <v>135</v>
      </c>
      <c r="E105" s="228" t="s">
        <v>1</v>
      </c>
      <c r="F105" s="229" t="s">
        <v>528</v>
      </c>
      <c r="G105" s="227"/>
      <c r="H105" s="230">
        <v>-87.5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AT105" s="236" t="s">
        <v>135</v>
      </c>
      <c r="AU105" s="236" t="s">
        <v>79</v>
      </c>
      <c r="AV105" s="12" t="s">
        <v>79</v>
      </c>
      <c r="AW105" s="12" t="s">
        <v>31</v>
      </c>
      <c r="AX105" s="12" t="s">
        <v>69</v>
      </c>
      <c r="AY105" s="236" t="s">
        <v>126</v>
      </c>
    </row>
    <row r="106" s="11" customFormat="1">
      <c r="B106" s="215"/>
      <c r="C106" s="216"/>
      <c r="D106" s="217" t="s">
        <v>135</v>
      </c>
      <c r="E106" s="218" t="s">
        <v>1</v>
      </c>
      <c r="F106" s="219" t="s">
        <v>529</v>
      </c>
      <c r="G106" s="216"/>
      <c r="H106" s="218" t="s">
        <v>1</v>
      </c>
      <c r="I106" s="220"/>
      <c r="J106" s="216"/>
      <c r="K106" s="216"/>
      <c r="L106" s="221"/>
      <c r="M106" s="222"/>
      <c r="N106" s="223"/>
      <c r="O106" s="223"/>
      <c r="P106" s="223"/>
      <c r="Q106" s="223"/>
      <c r="R106" s="223"/>
      <c r="S106" s="223"/>
      <c r="T106" s="224"/>
      <c r="AT106" s="225" t="s">
        <v>135</v>
      </c>
      <c r="AU106" s="225" t="s">
        <v>79</v>
      </c>
      <c r="AV106" s="11" t="s">
        <v>77</v>
      </c>
      <c r="AW106" s="11" t="s">
        <v>31</v>
      </c>
      <c r="AX106" s="11" t="s">
        <v>69</v>
      </c>
      <c r="AY106" s="225" t="s">
        <v>126</v>
      </c>
    </row>
    <row r="107" s="12" customFormat="1">
      <c r="B107" s="226"/>
      <c r="C107" s="227"/>
      <c r="D107" s="217" t="s">
        <v>135</v>
      </c>
      <c r="E107" s="228" t="s">
        <v>1</v>
      </c>
      <c r="F107" s="229" t="s">
        <v>530</v>
      </c>
      <c r="G107" s="227"/>
      <c r="H107" s="230">
        <v>26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AT107" s="236" t="s">
        <v>135</v>
      </c>
      <c r="AU107" s="236" t="s">
        <v>79</v>
      </c>
      <c r="AV107" s="12" t="s">
        <v>79</v>
      </c>
      <c r="AW107" s="12" t="s">
        <v>31</v>
      </c>
      <c r="AX107" s="12" t="s">
        <v>69</v>
      </c>
      <c r="AY107" s="236" t="s">
        <v>126</v>
      </c>
    </row>
    <row r="108" s="11" customFormat="1">
      <c r="B108" s="215"/>
      <c r="C108" s="216"/>
      <c r="D108" s="217" t="s">
        <v>135</v>
      </c>
      <c r="E108" s="218" t="s">
        <v>1</v>
      </c>
      <c r="F108" s="219" t="s">
        <v>531</v>
      </c>
      <c r="G108" s="216"/>
      <c r="H108" s="218" t="s">
        <v>1</v>
      </c>
      <c r="I108" s="220"/>
      <c r="J108" s="216"/>
      <c r="K108" s="216"/>
      <c r="L108" s="221"/>
      <c r="M108" s="222"/>
      <c r="N108" s="223"/>
      <c r="O108" s="223"/>
      <c r="P108" s="223"/>
      <c r="Q108" s="223"/>
      <c r="R108" s="223"/>
      <c r="S108" s="223"/>
      <c r="T108" s="224"/>
      <c r="AT108" s="225" t="s">
        <v>135</v>
      </c>
      <c r="AU108" s="225" t="s">
        <v>79</v>
      </c>
      <c r="AV108" s="11" t="s">
        <v>77</v>
      </c>
      <c r="AW108" s="11" t="s">
        <v>31</v>
      </c>
      <c r="AX108" s="11" t="s">
        <v>69</v>
      </c>
      <c r="AY108" s="225" t="s">
        <v>126</v>
      </c>
    </row>
    <row r="109" s="12" customFormat="1">
      <c r="B109" s="226"/>
      <c r="C109" s="227"/>
      <c r="D109" s="217" t="s">
        <v>135</v>
      </c>
      <c r="E109" s="228" t="s">
        <v>1</v>
      </c>
      <c r="F109" s="229" t="s">
        <v>532</v>
      </c>
      <c r="G109" s="227"/>
      <c r="H109" s="230">
        <v>53.200000000000003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AT109" s="236" t="s">
        <v>135</v>
      </c>
      <c r="AU109" s="236" t="s">
        <v>79</v>
      </c>
      <c r="AV109" s="12" t="s">
        <v>79</v>
      </c>
      <c r="AW109" s="12" t="s">
        <v>31</v>
      </c>
      <c r="AX109" s="12" t="s">
        <v>69</v>
      </c>
      <c r="AY109" s="236" t="s">
        <v>126</v>
      </c>
    </row>
    <row r="110" s="12" customFormat="1">
      <c r="B110" s="226"/>
      <c r="C110" s="227"/>
      <c r="D110" s="217" t="s">
        <v>135</v>
      </c>
      <c r="E110" s="228" t="s">
        <v>1</v>
      </c>
      <c r="F110" s="229" t="s">
        <v>533</v>
      </c>
      <c r="G110" s="227"/>
      <c r="H110" s="230">
        <v>0.83999999999999997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AT110" s="236" t="s">
        <v>135</v>
      </c>
      <c r="AU110" s="236" t="s">
        <v>79</v>
      </c>
      <c r="AV110" s="12" t="s">
        <v>79</v>
      </c>
      <c r="AW110" s="12" t="s">
        <v>31</v>
      </c>
      <c r="AX110" s="12" t="s">
        <v>69</v>
      </c>
      <c r="AY110" s="236" t="s">
        <v>126</v>
      </c>
    </row>
    <row r="111" s="11" customFormat="1">
      <c r="B111" s="215"/>
      <c r="C111" s="216"/>
      <c r="D111" s="217" t="s">
        <v>135</v>
      </c>
      <c r="E111" s="218" t="s">
        <v>1</v>
      </c>
      <c r="F111" s="219" t="s">
        <v>534</v>
      </c>
      <c r="G111" s="216"/>
      <c r="H111" s="218" t="s">
        <v>1</v>
      </c>
      <c r="I111" s="220"/>
      <c r="J111" s="216"/>
      <c r="K111" s="216"/>
      <c r="L111" s="221"/>
      <c r="M111" s="222"/>
      <c r="N111" s="223"/>
      <c r="O111" s="223"/>
      <c r="P111" s="223"/>
      <c r="Q111" s="223"/>
      <c r="R111" s="223"/>
      <c r="S111" s="223"/>
      <c r="T111" s="224"/>
      <c r="AT111" s="225" t="s">
        <v>135</v>
      </c>
      <c r="AU111" s="225" t="s">
        <v>79</v>
      </c>
      <c r="AV111" s="11" t="s">
        <v>77</v>
      </c>
      <c r="AW111" s="11" t="s">
        <v>31</v>
      </c>
      <c r="AX111" s="11" t="s">
        <v>69</v>
      </c>
      <c r="AY111" s="225" t="s">
        <v>126</v>
      </c>
    </row>
    <row r="112" s="12" customFormat="1">
      <c r="B112" s="226"/>
      <c r="C112" s="227"/>
      <c r="D112" s="217" t="s">
        <v>135</v>
      </c>
      <c r="E112" s="228" t="s">
        <v>1</v>
      </c>
      <c r="F112" s="229" t="s">
        <v>535</v>
      </c>
      <c r="G112" s="227"/>
      <c r="H112" s="230">
        <v>-1.94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AT112" s="236" t="s">
        <v>135</v>
      </c>
      <c r="AU112" s="236" t="s">
        <v>79</v>
      </c>
      <c r="AV112" s="12" t="s">
        <v>79</v>
      </c>
      <c r="AW112" s="12" t="s">
        <v>31</v>
      </c>
      <c r="AX112" s="12" t="s">
        <v>69</v>
      </c>
      <c r="AY112" s="236" t="s">
        <v>126</v>
      </c>
    </row>
    <row r="113" s="13" customFormat="1">
      <c r="B113" s="237"/>
      <c r="C113" s="238"/>
      <c r="D113" s="217" t="s">
        <v>135</v>
      </c>
      <c r="E113" s="239" t="s">
        <v>1</v>
      </c>
      <c r="F113" s="240" t="s">
        <v>141</v>
      </c>
      <c r="G113" s="238"/>
      <c r="H113" s="241">
        <v>495.99999999999994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AT113" s="247" t="s">
        <v>135</v>
      </c>
      <c r="AU113" s="247" t="s">
        <v>79</v>
      </c>
      <c r="AV113" s="13" t="s">
        <v>133</v>
      </c>
      <c r="AW113" s="13" t="s">
        <v>31</v>
      </c>
      <c r="AX113" s="13" t="s">
        <v>77</v>
      </c>
      <c r="AY113" s="247" t="s">
        <v>126</v>
      </c>
    </row>
    <row r="114" s="1" customFormat="1" ht="16.5" customHeight="1">
      <c r="B114" s="36"/>
      <c r="C114" s="204" t="s">
        <v>168</v>
      </c>
      <c r="D114" s="204" t="s">
        <v>128</v>
      </c>
      <c r="E114" s="205" t="s">
        <v>536</v>
      </c>
      <c r="F114" s="206" t="s">
        <v>537</v>
      </c>
      <c r="G114" s="207" t="s">
        <v>131</v>
      </c>
      <c r="H114" s="208">
        <v>248</v>
      </c>
      <c r="I114" s="209"/>
      <c r="J114" s="208">
        <f>ROUND(I114*H114,2)</f>
        <v>0</v>
      </c>
      <c r="K114" s="206" t="s">
        <v>132</v>
      </c>
      <c r="L114" s="41"/>
      <c r="M114" s="210" t="s">
        <v>1</v>
      </c>
      <c r="N114" s="211" t="s">
        <v>40</v>
      </c>
      <c r="O114" s="77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AR114" s="15" t="s">
        <v>133</v>
      </c>
      <c r="AT114" s="15" t="s">
        <v>128</v>
      </c>
      <c r="AU114" s="15" t="s">
        <v>79</v>
      </c>
      <c r="AY114" s="15" t="s">
        <v>126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77</v>
      </c>
      <c r="BK114" s="214">
        <f>ROUND(I114*H114,2)</f>
        <v>0</v>
      </c>
      <c r="BL114" s="15" t="s">
        <v>133</v>
      </c>
      <c r="BM114" s="15" t="s">
        <v>538</v>
      </c>
    </row>
    <row r="115" s="11" customFormat="1">
      <c r="B115" s="215"/>
      <c r="C115" s="216"/>
      <c r="D115" s="217" t="s">
        <v>135</v>
      </c>
      <c r="E115" s="218" t="s">
        <v>1</v>
      </c>
      <c r="F115" s="219" t="s">
        <v>539</v>
      </c>
      <c r="G115" s="216"/>
      <c r="H115" s="218" t="s">
        <v>1</v>
      </c>
      <c r="I115" s="220"/>
      <c r="J115" s="216"/>
      <c r="K115" s="216"/>
      <c r="L115" s="221"/>
      <c r="M115" s="222"/>
      <c r="N115" s="223"/>
      <c r="O115" s="223"/>
      <c r="P115" s="223"/>
      <c r="Q115" s="223"/>
      <c r="R115" s="223"/>
      <c r="S115" s="223"/>
      <c r="T115" s="224"/>
      <c r="AT115" s="225" t="s">
        <v>135</v>
      </c>
      <c r="AU115" s="225" t="s">
        <v>79</v>
      </c>
      <c r="AV115" s="11" t="s">
        <v>77</v>
      </c>
      <c r="AW115" s="11" t="s">
        <v>31</v>
      </c>
      <c r="AX115" s="11" t="s">
        <v>69</v>
      </c>
      <c r="AY115" s="225" t="s">
        <v>126</v>
      </c>
    </row>
    <row r="116" s="12" customFormat="1">
      <c r="B116" s="226"/>
      <c r="C116" s="227"/>
      <c r="D116" s="217" t="s">
        <v>135</v>
      </c>
      <c r="E116" s="228" t="s">
        <v>1</v>
      </c>
      <c r="F116" s="229" t="s">
        <v>540</v>
      </c>
      <c r="G116" s="227"/>
      <c r="H116" s="230">
        <v>248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AT116" s="236" t="s">
        <v>135</v>
      </c>
      <c r="AU116" s="236" t="s">
        <v>79</v>
      </c>
      <c r="AV116" s="12" t="s">
        <v>79</v>
      </c>
      <c r="AW116" s="12" t="s">
        <v>31</v>
      </c>
      <c r="AX116" s="12" t="s">
        <v>77</v>
      </c>
      <c r="AY116" s="236" t="s">
        <v>126</v>
      </c>
    </row>
    <row r="117" s="1" customFormat="1" ht="16.5" customHeight="1">
      <c r="B117" s="36"/>
      <c r="C117" s="204" t="s">
        <v>175</v>
      </c>
      <c r="D117" s="204" t="s">
        <v>128</v>
      </c>
      <c r="E117" s="205" t="s">
        <v>541</v>
      </c>
      <c r="F117" s="206" t="s">
        <v>542</v>
      </c>
      <c r="G117" s="207" t="s">
        <v>131</v>
      </c>
      <c r="H117" s="208">
        <v>496</v>
      </c>
      <c r="I117" s="209"/>
      <c r="J117" s="208">
        <f>ROUND(I117*H117,2)</f>
        <v>0</v>
      </c>
      <c r="K117" s="206" t="s">
        <v>132</v>
      </c>
      <c r="L117" s="41"/>
      <c r="M117" s="210" t="s">
        <v>1</v>
      </c>
      <c r="N117" s="211" t="s">
        <v>40</v>
      </c>
      <c r="O117" s="77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15" t="s">
        <v>133</v>
      </c>
      <c r="AT117" s="15" t="s">
        <v>128</v>
      </c>
      <c r="AU117" s="15" t="s">
        <v>79</v>
      </c>
      <c r="AY117" s="15" t="s">
        <v>126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77</v>
      </c>
      <c r="BK117" s="214">
        <f>ROUND(I117*H117,2)</f>
        <v>0</v>
      </c>
      <c r="BL117" s="15" t="s">
        <v>133</v>
      </c>
      <c r="BM117" s="15" t="s">
        <v>543</v>
      </c>
    </row>
    <row r="118" s="11" customFormat="1">
      <c r="B118" s="215"/>
      <c r="C118" s="216"/>
      <c r="D118" s="217" t="s">
        <v>135</v>
      </c>
      <c r="E118" s="218" t="s">
        <v>1</v>
      </c>
      <c r="F118" s="219" t="s">
        <v>525</v>
      </c>
      <c r="G118" s="216"/>
      <c r="H118" s="218" t="s">
        <v>1</v>
      </c>
      <c r="I118" s="220"/>
      <c r="J118" s="216"/>
      <c r="K118" s="216"/>
      <c r="L118" s="221"/>
      <c r="M118" s="222"/>
      <c r="N118" s="223"/>
      <c r="O118" s="223"/>
      <c r="P118" s="223"/>
      <c r="Q118" s="223"/>
      <c r="R118" s="223"/>
      <c r="S118" s="223"/>
      <c r="T118" s="224"/>
      <c r="AT118" s="225" t="s">
        <v>135</v>
      </c>
      <c r="AU118" s="225" t="s">
        <v>79</v>
      </c>
      <c r="AV118" s="11" t="s">
        <v>77</v>
      </c>
      <c r="AW118" s="11" t="s">
        <v>31</v>
      </c>
      <c r="AX118" s="11" t="s">
        <v>69</v>
      </c>
      <c r="AY118" s="225" t="s">
        <v>126</v>
      </c>
    </row>
    <row r="119" s="12" customFormat="1">
      <c r="B119" s="226"/>
      <c r="C119" s="227"/>
      <c r="D119" s="217" t="s">
        <v>135</v>
      </c>
      <c r="E119" s="228" t="s">
        <v>1</v>
      </c>
      <c r="F119" s="229" t="s">
        <v>544</v>
      </c>
      <c r="G119" s="227"/>
      <c r="H119" s="230">
        <v>496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AT119" s="236" t="s">
        <v>135</v>
      </c>
      <c r="AU119" s="236" t="s">
        <v>79</v>
      </c>
      <c r="AV119" s="12" t="s">
        <v>79</v>
      </c>
      <c r="AW119" s="12" t="s">
        <v>31</v>
      </c>
      <c r="AX119" s="12" t="s">
        <v>77</v>
      </c>
      <c r="AY119" s="236" t="s">
        <v>126</v>
      </c>
    </row>
    <row r="120" s="1" customFormat="1" ht="16.5" customHeight="1">
      <c r="B120" s="36"/>
      <c r="C120" s="204" t="s">
        <v>183</v>
      </c>
      <c r="D120" s="204" t="s">
        <v>128</v>
      </c>
      <c r="E120" s="205" t="s">
        <v>545</v>
      </c>
      <c r="F120" s="206" t="s">
        <v>546</v>
      </c>
      <c r="G120" s="207" t="s">
        <v>131</v>
      </c>
      <c r="H120" s="208">
        <v>248</v>
      </c>
      <c r="I120" s="209"/>
      <c r="J120" s="208">
        <f>ROUND(I120*H120,2)</f>
        <v>0</v>
      </c>
      <c r="K120" s="206" t="s">
        <v>132</v>
      </c>
      <c r="L120" s="41"/>
      <c r="M120" s="210" t="s">
        <v>1</v>
      </c>
      <c r="N120" s="211" t="s">
        <v>40</v>
      </c>
      <c r="O120" s="77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AR120" s="15" t="s">
        <v>133</v>
      </c>
      <c r="AT120" s="15" t="s">
        <v>128</v>
      </c>
      <c r="AU120" s="15" t="s">
        <v>79</v>
      </c>
      <c r="AY120" s="15" t="s">
        <v>126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77</v>
      </c>
      <c r="BK120" s="214">
        <f>ROUND(I120*H120,2)</f>
        <v>0</v>
      </c>
      <c r="BL120" s="15" t="s">
        <v>133</v>
      </c>
      <c r="BM120" s="15" t="s">
        <v>547</v>
      </c>
    </row>
    <row r="121" s="11" customFormat="1">
      <c r="B121" s="215"/>
      <c r="C121" s="216"/>
      <c r="D121" s="217" t="s">
        <v>135</v>
      </c>
      <c r="E121" s="218" t="s">
        <v>1</v>
      </c>
      <c r="F121" s="219" t="s">
        <v>539</v>
      </c>
      <c r="G121" s="216"/>
      <c r="H121" s="218" t="s">
        <v>1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135</v>
      </c>
      <c r="AU121" s="225" t="s">
        <v>79</v>
      </c>
      <c r="AV121" s="11" t="s">
        <v>77</v>
      </c>
      <c r="AW121" s="11" t="s">
        <v>31</v>
      </c>
      <c r="AX121" s="11" t="s">
        <v>69</v>
      </c>
      <c r="AY121" s="225" t="s">
        <v>126</v>
      </c>
    </row>
    <row r="122" s="12" customFormat="1">
      <c r="B122" s="226"/>
      <c r="C122" s="227"/>
      <c r="D122" s="217" t="s">
        <v>135</v>
      </c>
      <c r="E122" s="228" t="s">
        <v>1</v>
      </c>
      <c r="F122" s="229" t="s">
        <v>540</v>
      </c>
      <c r="G122" s="227"/>
      <c r="H122" s="230">
        <v>248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AT122" s="236" t="s">
        <v>135</v>
      </c>
      <c r="AU122" s="236" t="s">
        <v>79</v>
      </c>
      <c r="AV122" s="12" t="s">
        <v>79</v>
      </c>
      <c r="AW122" s="12" t="s">
        <v>31</v>
      </c>
      <c r="AX122" s="12" t="s">
        <v>77</v>
      </c>
      <c r="AY122" s="236" t="s">
        <v>126</v>
      </c>
    </row>
    <row r="123" s="1" customFormat="1" ht="16.5" customHeight="1">
      <c r="B123" s="36"/>
      <c r="C123" s="204" t="s">
        <v>187</v>
      </c>
      <c r="D123" s="204" t="s">
        <v>128</v>
      </c>
      <c r="E123" s="205" t="s">
        <v>548</v>
      </c>
      <c r="F123" s="206" t="s">
        <v>549</v>
      </c>
      <c r="G123" s="207" t="s">
        <v>131</v>
      </c>
      <c r="H123" s="208">
        <v>992</v>
      </c>
      <c r="I123" s="209"/>
      <c r="J123" s="208">
        <f>ROUND(I123*H123,2)</f>
        <v>0</v>
      </c>
      <c r="K123" s="206" t="s">
        <v>132</v>
      </c>
      <c r="L123" s="41"/>
      <c r="M123" s="210" t="s">
        <v>1</v>
      </c>
      <c r="N123" s="211" t="s">
        <v>40</v>
      </c>
      <c r="O123" s="77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AR123" s="15" t="s">
        <v>133</v>
      </c>
      <c r="AT123" s="15" t="s">
        <v>128</v>
      </c>
      <c r="AU123" s="15" t="s">
        <v>79</v>
      </c>
      <c r="AY123" s="15" t="s">
        <v>126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5" t="s">
        <v>77</v>
      </c>
      <c r="BK123" s="214">
        <f>ROUND(I123*H123,2)</f>
        <v>0</v>
      </c>
      <c r="BL123" s="15" t="s">
        <v>133</v>
      </c>
      <c r="BM123" s="15" t="s">
        <v>550</v>
      </c>
    </row>
    <row r="124" s="11" customFormat="1">
      <c r="B124" s="215"/>
      <c r="C124" s="216"/>
      <c r="D124" s="217" t="s">
        <v>135</v>
      </c>
      <c r="E124" s="218" t="s">
        <v>1</v>
      </c>
      <c r="F124" s="219" t="s">
        <v>551</v>
      </c>
      <c r="G124" s="216"/>
      <c r="H124" s="218" t="s">
        <v>1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135</v>
      </c>
      <c r="AU124" s="225" t="s">
        <v>79</v>
      </c>
      <c r="AV124" s="11" t="s">
        <v>77</v>
      </c>
      <c r="AW124" s="11" t="s">
        <v>31</v>
      </c>
      <c r="AX124" s="11" t="s">
        <v>69</v>
      </c>
      <c r="AY124" s="225" t="s">
        <v>126</v>
      </c>
    </row>
    <row r="125" s="12" customFormat="1">
      <c r="B125" s="226"/>
      <c r="C125" s="227"/>
      <c r="D125" s="217" t="s">
        <v>135</v>
      </c>
      <c r="E125" s="228" t="s">
        <v>1</v>
      </c>
      <c r="F125" s="229" t="s">
        <v>552</v>
      </c>
      <c r="G125" s="227"/>
      <c r="H125" s="230">
        <v>992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AT125" s="236" t="s">
        <v>135</v>
      </c>
      <c r="AU125" s="236" t="s">
        <v>79</v>
      </c>
      <c r="AV125" s="12" t="s">
        <v>79</v>
      </c>
      <c r="AW125" s="12" t="s">
        <v>31</v>
      </c>
      <c r="AX125" s="12" t="s">
        <v>77</v>
      </c>
      <c r="AY125" s="236" t="s">
        <v>126</v>
      </c>
    </row>
    <row r="126" s="1" customFormat="1" ht="16.5" customHeight="1">
      <c r="B126" s="36"/>
      <c r="C126" s="204" t="s">
        <v>193</v>
      </c>
      <c r="D126" s="204" t="s">
        <v>128</v>
      </c>
      <c r="E126" s="205" t="s">
        <v>553</v>
      </c>
      <c r="F126" s="206" t="s">
        <v>554</v>
      </c>
      <c r="G126" s="207" t="s">
        <v>196</v>
      </c>
      <c r="H126" s="208">
        <v>1672</v>
      </c>
      <c r="I126" s="209"/>
      <c r="J126" s="208">
        <f>ROUND(I126*H126,2)</f>
        <v>0</v>
      </c>
      <c r="K126" s="206" t="s">
        <v>132</v>
      </c>
      <c r="L126" s="41"/>
      <c r="M126" s="210" t="s">
        <v>1</v>
      </c>
      <c r="N126" s="211" t="s">
        <v>40</v>
      </c>
      <c r="O126" s="77"/>
      <c r="P126" s="212">
        <f>O126*H126</f>
        <v>0</v>
      </c>
      <c r="Q126" s="212">
        <v>0.00084000000000000003</v>
      </c>
      <c r="R126" s="212">
        <f>Q126*H126</f>
        <v>1.40448</v>
      </c>
      <c r="S126" s="212">
        <v>0</v>
      </c>
      <c r="T126" s="213">
        <f>S126*H126</f>
        <v>0</v>
      </c>
      <c r="AR126" s="15" t="s">
        <v>133</v>
      </c>
      <c r="AT126" s="15" t="s">
        <v>128</v>
      </c>
      <c r="AU126" s="15" t="s">
        <v>79</v>
      </c>
      <c r="AY126" s="15" t="s">
        <v>126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5" t="s">
        <v>77</v>
      </c>
      <c r="BK126" s="214">
        <f>ROUND(I126*H126,2)</f>
        <v>0</v>
      </c>
      <c r="BL126" s="15" t="s">
        <v>133</v>
      </c>
      <c r="BM126" s="15" t="s">
        <v>555</v>
      </c>
    </row>
    <row r="127" s="12" customFormat="1">
      <c r="B127" s="226"/>
      <c r="C127" s="227"/>
      <c r="D127" s="217" t="s">
        <v>135</v>
      </c>
      <c r="E127" s="228" t="s">
        <v>1</v>
      </c>
      <c r="F127" s="229" t="s">
        <v>556</v>
      </c>
      <c r="G127" s="227"/>
      <c r="H127" s="230">
        <v>1672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AT127" s="236" t="s">
        <v>135</v>
      </c>
      <c r="AU127" s="236" t="s">
        <v>79</v>
      </c>
      <c r="AV127" s="12" t="s">
        <v>79</v>
      </c>
      <c r="AW127" s="12" t="s">
        <v>31</v>
      </c>
      <c r="AX127" s="12" t="s">
        <v>77</v>
      </c>
      <c r="AY127" s="236" t="s">
        <v>126</v>
      </c>
    </row>
    <row r="128" s="1" customFormat="1" ht="16.5" customHeight="1">
      <c r="B128" s="36"/>
      <c r="C128" s="204" t="s">
        <v>200</v>
      </c>
      <c r="D128" s="204" t="s">
        <v>128</v>
      </c>
      <c r="E128" s="205" t="s">
        <v>557</v>
      </c>
      <c r="F128" s="206" t="s">
        <v>558</v>
      </c>
      <c r="G128" s="207" t="s">
        <v>196</v>
      </c>
      <c r="H128" s="208">
        <v>1672</v>
      </c>
      <c r="I128" s="209"/>
      <c r="J128" s="208">
        <f>ROUND(I128*H128,2)</f>
        <v>0</v>
      </c>
      <c r="K128" s="206" t="s">
        <v>132</v>
      </c>
      <c r="L128" s="41"/>
      <c r="M128" s="210" t="s">
        <v>1</v>
      </c>
      <c r="N128" s="211" t="s">
        <v>40</v>
      </c>
      <c r="O128" s="77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AR128" s="15" t="s">
        <v>133</v>
      </c>
      <c r="AT128" s="15" t="s">
        <v>128</v>
      </c>
      <c r="AU128" s="15" t="s">
        <v>79</v>
      </c>
      <c r="AY128" s="15" t="s">
        <v>126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5" t="s">
        <v>77</v>
      </c>
      <c r="BK128" s="214">
        <f>ROUND(I128*H128,2)</f>
        <v>0</v>
      </c>
      <c r="BL128" s="15" t="s">
        <v>133</v>
      </c>
      <c r="BM128" s="15" t="s">
        <v>559</v>
      </c>
    </row>
    <row r="129" s="1" customFormat="1" ht="16.5" customHeight="1">
      <c r="B129" s="36"/>
      <c r="C129" s="204" t="s">
        <v>206</v>
      </c>
      <c r="D129" s="204" t="s">
        <v>128</v>
      </c>
      <c r="E129" s="205" t="s">
        <v>560</v>
      </c>
      <c r="F129" s="206" t="s">
        <v>561</v>
      </c>
      <c r="G129" s="207" t="s">
        <v>131</v>
      </c>
      <c r="H129" s="208">
        <v>279.47000000000003</v>
      </c>
      <c r="I129" s="209"/>
      <c r="J129" s="208">
        <f>ROUND(I129*H129,2)</f>
        <v>0</v>
      </c>
      <c r="K129" s="206" t="s">
        <v>132</v>
      </c>
      <c r="L129" s="41"/>
      <c r="M129" s="210" t="s">
        <v>1</v>
      </c>
      <c r="N129" s="211" t="s">
        <v>40</v>
      </c>
      <c r="O129" s="77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AR129" s="15" t="s">
        <v>133</v>
      </c>
      <c r="AT129" s="15" t="s">
        <v>128</v>
      </c>
      <c r="AU129" s="15" t="s">
        <v>79</v>
      </c>
      <c r="AY129" s="15" t="s">
        <v>126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5" t="s">
        <v>77</v>
      </c>
      <c r="BK129" s="214">
        <f>ROUND(I129*H129,2)</f>
        <v>0</v>
      </c>
      <c r="BL129" s="15" t="s">
        <v>133</v>
      </c>
      <c r="BM129" s="15" t="s">
        <v>562</v>
      </c>
    </row>
    <row r="130" s="11" customFormat="1">
      <c r="B130" s="215"/>
      <c r="C130" s="216"/>
      <c r="D130" s="217" t="s">
        <v>135</v>
      </c>
      <c r="E130" s="218" t="s">
        <v>1</v>
      </c>
      <c r="F130" s="219" t="s">
        <v>563</v>
      </c>
      <c r="G130" s="216"/>
      <c r="H130" s="218" t="s">
        <v>1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135</v>
      </c>
      <c r="AU130" s="225" t="s">
        <v>79</v>
      </c>
      <c r="AV130" s="11" t="s">
        <v>77</v>
      </c>
      <c r="AW130" s="11" t="s">
        <v>31</v>
      </c>
      <c r="AX130" s="11" t="s">
        <v>69</v>
      </c>
      <c r="AY130" s="225" t="s">
        <v>126</v>
      </c>
    </row>
    <row r="131" s="12" customFormat="1">
      <c r="B131" s="226"/>
      <c r="C131" s="227"/>
      <c r="D131" s="217" t="s">
        <v>135</v>
      </c>
      <c r="E131" s="228" t="s">
        <v>1</v>
      </c>
      <c r="F131" s="229" t="s">
        <v>564</v>
      </c>
      <c r="G131" s="227"/>
      <c r="H131" s="230">
        <v>322.56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AT131" s="236" t="s">
        <v>135</v>
      </c>
      <c r="AU131" s="236" t="s">
        <v>79</v>
      </c>
      <c r="AV131" s="12" t="s">
        <v>79</v>
      </c>
      <c r="AW131" s="12" t="s">
        <v>31</v>
      </c>
      <c r="AX131" s="12" t="s">
        <v>69</v>
      </c>
      <c r="AY131" s="236" t="s">
        <v>126</v>
      </c>
    </row>
    <row r="132" s="12" customFormat="1">
      <c r="B132" s="226"/>
      <c r="C132" s="227"/>
      <c r="D132" s="217" t="s">
        <v>135</v>
      </c>
      <c r="E132" s="228" t="s">
        <v>1</v>
      </c>
      <c r="F132" s="229" t="s">
        <v>565</v>
      </c>
      <c r="G132" s="227"/>
      <c r="H132" s="230">
        <v>-43.090000000000003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AT132" s="236" t="s">
        <v>135</v>
      </c>
      <c r="AU132" s="236" t="s">
        <v>79</v>
      </c>
      <c r="AV132" s="12" t="s">
        <v>79</v>
      </c>
      <c r="AW132" s="12" t="s">
        <v>31</v>
      </c>
      <c r="AX132" s="12" t="s">
        <v>69</v>
      </c>
      <c r="AY132" s="236" t="s">
        <v>126</v>
      </c>
    </row>
    <row r="133" s="13" customFormat="1">
      <c r="B133" s="237"/>
      <c r="C133" s="238"/>
      <c r="D133" s="217" t="s">
        <v>135</v>
      </c>
      <c r="E133" s="239" t="s">
        <v>1</v>
      </c>
      <c r="F133" s="240" t="s">
        <v>141</v>
      </c>
      <c r="G133" s="238"/>
      <c r="H133" s="241">
        <v>279.47000000000003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AT133" s="247" t="s">
        <v>135</v>
      </c>
      <c r="AU133" s="247" t="s">
        <v>79</v>
      </c>
      <c r="AV133" s="13" t="s">
        <v>133</v>
      </c>
      <c r="AW133" s="13" t="s">
        <v>31</v>
      </c>
      <c r="AX133" s="13" t="s">
        <v>77</v>
      </c>
      <c r="AY133" s="247" t="s">
        <v>126</v>
      </c>
    </row>
    <row r="134" s="1" customFormat="1" ht="16.5" customHeight="1">
      <c r="B134" s="36"/>
      <c r="C134" s="248" t="s">
        <v>210</v>
      </c>
      <c r="D134" s="248" t="s">
        <v>211</v>
      </c>
      <c r="E134" s="249" t="s">
        <v>566</v>
      </c>
      <c r="F134" s="250" t="s">
        <v>567</v>
      </c>
      <c r="G134" s="251" t="s">
        <v>190</v>
      </c>
      <c r="H134" s="252">
        <v>571.20000000000005</v>
      </c>
      <c r="I134" s="253"/>
      <c r="J134" s="252">
        <f>ROUND(I134*H134,2)</f>
        <v>0</v>
      </c>
      <c r="K134" s="250" t="s">
        <v>132</v>
      </c>
      <c r="L134" s="254"/>
      <c r="M134" s="255" t="s">
        <v>1</v>
      </c>
      <c r="N134" s="256" t="s">
        <v>40</v>
      </c>
      <c r="O134" s="77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AR134" s="15" t="s">
        <v>175</v>
      </c>
      <c r="AT134" s="15" t="s">
        <v>211</v>
      </c>
      <c r="AU134" s="15" t="s">
        <v>79</v>
      </c>
      <c r="AY134" s="15" t="s">
        <v>126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5" t="s">
        <v>77</v>
      </c>
      <c r="BK134" s="214">
        <f>ROUND(I134*H134,2)</f>
        <v>0</v>
      </c>
      <c r="BL134" s="15" t="s">
        <v>133</v>
      </c>
      <c r="BM134" s="15" t="s">
        <v>568</v>
      </c>
    </row>
    <row r="135" s="12" customFormat="1">
      <c r="B135" s="226"/>
      <c r="C135" s="227"/>
      <c r="D135" s="217" t="s">
        <v>135</v>
      </c>
      <c r="E135" s="228" t="s">
        <v>1</v>
      </c>
      <c r="F135" s="229" t="s">
        <v>569</v>
      </c>
      <c r="G135" s="227"/>
      <c r="H135" s="230">
        <v>571.20000000000005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AT135" s="236" t="s">
        <v>135</v>
      </c>
      <c r="AU135" s="236" t="s">
        <v>79</v>
      </c>
      <c r="AV135" s="12" t="s">
        <v>79</v>
      </c>
      <c r="AW135" s="12" t="s">
        <v>31</v>
      </c>
      <c r="AX135" s="12" t="s">
        <v>77</v>
      </c>
      <c r="AY135" s="236" t="s">
        <v>126</v>
      </c>
    </row>
    <row r="136" s="11" customFormat="1">
      <c r="B136" s="215"/>
      <c r="C136" s="216"/>
      <c r="D136" s="217" t="s">
        <v>135</v>
      </c>
      <c r="E136" s="218" t="s">
        <v>1</v>
      </c>
      <c r="F136" s="219" t="s">
        <v>570</v>
      </c>
      <c r="G136" s="216"/>
      <c r="H136" s="218" t="s">
        <v>1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AT136" s="225" t="s">
        <v>135</v>
      </c>
      <c r="AU136" s="225" t="s">
        <v>79</v>
      </c>
      <c r="AV136" s="11" t="s">
        <v>77</v>
      </c>
      <c r="AW136" s="11" t="s">
        <v>31</v>
      </c>
      <c r="AX136" s="11" t="s">
        <v>69</v>
      </c>
      <c r="AY136" s="225" t="s">
        <v>126</v>
      </c>
    </row>
    <row r="137" s="1" customFormat="1" ht="16.5" customHeight="1">
      <c r="B137" s="36"/>
      <c r="C137" s="204" t="s">
        <v>8</v>
      </c>
      <c r="D137" s="204" t="s">
        <v>128</v>
      </c>
      <c r="E137" s="205" t="s">
        <v>169</v>
      </c>
      <c r="F137" s="206" t="s">
        <v>170</v>
      </c>
      <c r="G137" s="207" t="s">
        <v>131</v>
      </c>
      <c r="H137" s="208">
        <v>508</v>
      </c>
      <c r="I137" s="209"/>
      <c r="J137" s="208">
        <f>ROUND(I137*H137,2)</f>
        <v>0</v>
      </c>
      <c r="K137" s="206" t="s">
        <v>132</v>
      </c>
      <c r="L137" s="41"/>
      <c r="M137" s="210" t="s">
        <v>1</v>
      </c>
      <c r="N137" s="211" t="s">
        <v>40</v>
      </c>
      <c r="O137" s="77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AR137" s="15" t="s">
        <v>133</v>
      </c>
      <c r="AT137" s="15" t="s">
        <v>128</v>
      </c>
      <c r="AU137" s="15" t="s">
        <v>79</v>
      </c>
      <c r="AY137" s="15" t="s">
        <v>126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5" t="s">
        <v>77</v>
      </c>
      <c r="BK137" s="214">
        <f>ROUND(I137*H137,2)</f>
        <v>0</v>
      </c>
      <c r="BL137" s="15" t="s">
        <v>133</v>
      </c>
      <c r="BM137" s="15" t="s">
        <v>571</v>
      </c>
    </row>
    <row r="138" s="11" customFormat="1">
      <c r="B138" s="215"/>
      <c r="C138" s="216"/>
      <c r="D138" s="217" t="s">
        <v>135</v>
      </c>
      <c r="E138" s="218" t="s">
        <v>1</v>
      </c>
      <c r="F138" s="219" t="s">
        <v>572</v>
      </c>
      <c r="G138" s="216"/>
      <c r="H138" s="218" t="s">
        <v>1</v>
      </c>
      <c r="I138" s="220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AT138" s="225" t="s">
        <v>135</v>
      </c>
      <c r="AU138" s="225" t="s">
        <v>79</v>
      </c>
      <c r="AV138" s="11" t="s">
        <v>77</v>
      </c>
      <c r="AW138" s="11" t="s">
        <v>31</v>
      </c>
      <c r="AX138" s="11" t="s">
        <v>69</v>
      </c>
      <c r="AY138" s="225" t="s">
        <v>126</v>
      </c>
    </row>
    <row r="139" s="11" customFormat="1">
      <c r="B139" s="215"/>
      <c r="C139" s="216"/>
      <c r="D139" s="217" t="s">
        <v>135</v>
      </c>
      <c r="E139" s="218" t="s">
        <v>1</v>
      </c>
      <c r="F139" s="219" t="s">
        <v>573</v>
      </c>
      <c r="G139" s="216"/>
      <c r="H139" s="218" t="s">
        <v>1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135</v>
      </c>
      <c r="AU139" s="225" t="s">
        <v>79</v>
      </c>
      <c r="AV139" s="11" t="s">
        <v>77</v>
      </c>
      <c r="AW139" s="11" t="s">
        <v>31</v>
      </c>
      <c r="AX139" s="11" t="s">
        <v>69</v>
      </c>
      <c r="AY139" s="225" t="s">
        <v>126</v>
      </c>
    </row>
    <row r="140" s="12" customFormat="1">
      <c r="B140" s="226"/>
      <c r="C140" s="227"/>
      <c r="D140" s="217" t="s">
        <v>135</v>
      </c>
      <c r="E140" s="228" t="s">
        <v>1</v>
      </c>
      <c r="F140" s="229" t="s">
        <v>552</v>
      </c>
      <c r="G140" s="227"/>
      <c r="H140" s="230">
        <v>992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AT140" s="236" t="s">
        <v>135</v>
      </c>
      <c r="AU140" s="236" t="s">
        <v>79</v>
      </c>
      <c r="AV140" s="12" t="s">
        <v>79</v>
      </c>
      <c r="AW140" s="12" t="s">
        <v>31</v>
      </c>
      <c r="AX140" s="12" t="s">
        <v>69</v>
      </c>
      <c r="AY140" s="236" t="s">
        <v>126</v>
      </c>
    </row>
    <row r="141" s="11" customFormat="1">
      <c r="B141" s="215"/>
      <c r="C141" s="216"/>
      <c r="D141" s="217" t="s">
        <v>135</v>
      </c>
      <c r="E141" s="218" t="s">
        <v>1</v>
      </c>
      <c r="F141" s="219" t="s">
        <v>574</v>
      </c>
      <c r="G141" s="216"/>
      <c r="H141" s="218" t="s">
        <v>1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AT141" s="225" t="s">
        <v>135</v>
      </c>
      <c r="AU141" s="225" t="s">
        <v>79</v>
      </c>
      <c r="AV141" s="11" t="s">
        <v>77</v>
      </c>
      <c r="AW141" s="11" t="s">
        <v>31</v>
      </c>
      <c r="AX141" s="11" t="s">
        <v>69</v>
      </c>
      <c r="AY141" s="225" t="s">
        <v>126</v>
      </c>
    </row>
    <row r="142" s="11" customFormat="1">
      <c r="B142" s="215"/>
      <c r="C142" s="216"/>
      <c r="D142" s="217" t="s">
        <v>135</v>
      </c>
      <c r="E142" s="218" t="s">
        <v>1</v>
      </c>
      <c r="F142" s="219" t="s">
        <v>575</v>
      </c>
      <c r="G142" s="216"/>
      <c r="H142" s="218" t="s">
        <v>1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135</v>
      </c>
      <c r="AU142" s="225" t="s">
        <v>79</v>
      </c>
      <c r="AV142" s="11" t="s">
        <v>77</v>
      </c>
      <c r="AW142" s="11" t="s">
        <v>31</v>
      </c>
      <c r="AX142" s="11" t="s">
        <v>69</v>
      </c>
      <c r="AY142" s="225" t="s">
        <v>126</v>
      </c>
    </row>
    <row r="143" s="12" customFormat="1">
      <c r="B143" s="226"/>
      <c r="C143" s="227"/>
      <c r="D143" s="217" t="s">
        <v>135</v>
      </c>
      <c r="E143" s="228" t="s">
        <v>1</v>
      </c>
      <c r="F143" s="229" t="s">
        <v>576</v>
      </c>
      <c r="G143" s="227"/>
      <c r="H143" s="230">
        <v>-484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AT143" s="236" t="s">
        <v>135</v>
      </c>
      <c r="AU143" s="236" t="s">
        <v>79</v>
      </c>
      <c r="AV143" s="12" t="s">
        <v>79</v>
      </c>
      <c r="AW143" s="12" t="s">
        <v>31</v>
      </c>
      <c r="AX143" s="12" t="s">
        <v>69</v>
      </c>
      <c r="AY143" s="236" t="s">
        <v>126</v>
      </c>
    </row>
    <row r="144" s="13" customFormat="1">
      <c r="B144" s="237"/>
      <c r="C144" s="238"/>
      <c r="D144" s="217" t="s">
        <v>135</v>
      </c>
      <c r="E144" s="239" t="s">
        <v>1</v>
      </c>
      <c r="F144" s="240" t="s">
        <v>141</v>
      </c>
      <c r="G144" s="238"/>
      <c r="H144" s="241">
        <v>508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AT144" s="247" t="s">
        <v>135</v>
      </c>
      <c r="AU144" s="247" t="s">
        <v>79</v>
      </c>
      <c r="AV144" s="13" t="s">
        <v>133</v>
      </c>
      <c r="AW144" s="13" t="s">
        <v>31</v>
      </c>
      <c r="AX144" s="13" t="s">
        <v>77</v>
      </c>
      <c r="AY144" s="247" t="s">
        <v>126</v>
      </c>
    </row>
    <row r="145" s="1" customFormat="1" ht="16.5" customHeight="1">
      <c r="B145" s="36"/>
      <c r="C145" s="204" t="s">
        <v>219</v>
      </c>
      <c r="D145" s="204" t="s">
        <v>128</v>
      </c>
      <c r="E145" s="205" t="s">
        <v>176</v>
      </c>
      <c r="F145" s="206" t="s">
        <v>177</v>
      </c>
      <c r="G145" s="207" t="s">
        <v>131</v>
      </c>
      <c r="H145" s="208">
        <v>484</v>
      </c>
      <c r="I145" s="209"/>
      <c r="J145" s="208">
        <f>ROUND(I145*H145,2)</f>
        <v>0</v>
      </c>
      <c r="K145" s="206" t="s">
        <v>132</v>
      </c>
      <c r="L145" s="41"/>
      <c r="M145" s="210" t="s">
        <v>1</v>
      </c>
      <c r="N145" s="211" t="s">
        <v>40</v>
      </c>
      <c r="O145" s="77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AR145" s="15" t="s">
        <v>133</v>
      </c>
      <c r="AT145" s="15" t="s">
        <v>128</v>
      </c>
      <c r="AU145" s="15" t="s">
        <v>79</v>
      </c>
      <c r="AY145" s="15" t="s">
        <v>126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5" t="s">
        <v>77</v>
      </c>
      <c r="BK145" s="214">
        <f>ROUND(I145*H145,2)</f>
        <v>0</v>
      </c>
      <c r="BL145" s="15" t="s">
        <v>133</v>
      </c>
      <c r="BM145" s="15" t="s">
        <v>577</v>
      </c>
    </row>
    <row r="146" s="11" customFormat="1">
      <c r="B146" s="215"/>
      <c r="C146" s="216"/>
      <c r="D146" s="217" t="s">
        <v>135</v>
      </c>
      <c r="E146" s="218" t="s">
        <v>1</v>
      </c>
      <c r="F146" s="219" t="s">
        <v>578</v>
      </c>
      <c r="G146" s="216"/>
      <c r="H146" s="218" t="s">
        <v>1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135</v>
      </c>
      <c r="AU146" s="225" t="s">
        <v>79</v>
      </c>
      <c r="AV146" s="11" t="s">
        <v>77</v>
      </c>
      <c r="AW146" s="11" t="s">
        <v>31</v>
      </c>
      <c r="AX146" s="11" t="s">
        <v>69</v>
      </c>
      <c r="AY146" s="225" t="s">
        <v>126</v>
      </c>
    </row>
    <row r="147" s="12" customFormat="1">
      <c r="B147" s="226"/>
      <c r="C147" s="227"/>
      <c r="D147" s="217" t="s">
        <v>135</v>
      </c>
      <c r="E147" s="228" t="s">
        <v>1</v>
      </c>
      <c r="F147" s="229" t="s">
        <v>579</v>
      </c>
      <c r="G147" s="227"/>
      <c r="H147" s="230">
        <v>484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AT147" s="236" t="s">
        <v>135</v>
      </c>
      <c r="AU147" s="236" t="s">
        <v>79</v>
      </c>
      <c r="AV147" s="12" t="s">
        <v>79</v>
      </c>
      <c r="AW147" s="12" t="s">
        <v>31</v>
      </c>
      <c r="AX147" s="12" t="s">
        <v>77</v>
      </c>
      <c r="AY147" s="236" t="s">
        <v>126</v>
      </c>
    </row>
    <row r="148" s="1" customFormat="1" ht="16.5" customHeight="1">
      <c r="B148" s="36"/>
      <c r="C148" s="204" t="s">
        <v>226</v>
      </c>
      <c r="D148" s="204" t="s">
        <v>128</v>
      </c>
      <c r="E148" s="205" t="s">
        <v>184</v>
      </c>
      <c r="F148" s="206" t="s">
        <v>185</v>
      </c>
      <c r="G148" s="207" t="s">
        <v>131</v>
      </c>
      <c r="H148" s="208">
        <v>484</v>
      </c>
      <c r="I148" s="209"/>
      <c r="J148" s="208">
        <f>ROUND(I148*H148,2)</f>
        <v>0</v>
      </c>
      <c r="K148" s="206" t="s">
        <v>132</v>
      </c>
      <c r="L148" s="41"/>
      <c r="M148" s="210" t="s">
        <v>1</v>
      </c>
      <c r="N148" s="211" t="s">
        <v>40</v>
      </c>
      <c r="O148" s="77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AR148" s="15" t="s">
        <v>133</v>
      </c>
      <c r="AT148" s="15" t="s">
        <v>128</v>
      </c>
      <c r="AU148" s="15" t="s">
        <v>79</v>
      </c>
      <c r="AY148" s="15" t="s">
        <v>126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5" t="s">
        <v>77</v>
      </c>
      <c r="BK148" s="214">
        <f>ROUND(I148*H148,2)</f>
        <v>0</v>
      </c>
      <c r="BL148" s="15" t="s">
        <v>133</v>
      </c>
      <c r="BM148" s="15" t="s">
        <v>580</v>
      </c>
    </row>
    <row r="149" s="1" customFormat="1" ht="16.5" customHeight="1">
      <c r="B149" s="36"/>
      <c r="C149" s="204" t="s">
        <v>231</v>
      </c>
      <c r="D149" s="204" t="s">
        <v>128</v>
      </c>
      <c r="E149" s="205" t="s">
        <v>188</v>
      </c>
      <c r="F149" s="206" t="s">
        <v>189</v>
      </c>
      <c r="G149" s="207" t="s">
        <v>190</v>
      </c>
      <c r="H149" s="208">
        <v>822.79999999999995</v>
      </c>
      <c r="I149" s="209"/>
      <c r="J149" s="208">
        <f>ROUND(I149*H149,2)</f>
        <v>0</v>
      </c>
      <c r="K149" s="206" t="s">
        <v>1</v>
      </c>
      <c r="L149" s="41"/>
      <c r="M149" s="210" t="s">
        <v>1</v>
      </c>
      <c r="N149" s="211" t="s">
        <v>40</v>
      </c>
      <c r="O149" s="77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AR149" s="15" t="s">
        <v>133</v>
      </c>
      <c r="AT149" s="15" t="s">
        <v>128</v>
      </c>
      <c r="AU149" s="15" t="s">
        <v>79</v>
      </c>
      <c r="AY149" s="15" t="s">
        <v>126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5" t="s">
        <v>77</v>
      </c>
      <c r="BK149" s="214">
        <f>ROUND(I149*H149,2)</f>
        <v>0</v>
      </c>
      <c r="BL149" s="15" t="s">
        <v>133</v>
      </c>
      <c r="BM149" s="15" t="s">
        <v>581</v>
      </c>
    </row>
    <row r="150" s="12" customFormat="1">
      <c r="B150" s="226"/>
      <c r="C150" s="227"/>
      <c r="D150" s="217" t="s">
        <v>135</v>
      </c>
      <c r="E150" s="228" t="s">
        <v>1</v>
      </c>
      <c r="F150" s="229" t="s">
        <v>582</v>
      </c>
      <c r="G150" s="227"/>
      <c r="H150" s="230">
        <v>822.79999999999995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AT150" s="236" t="s">
        <v>135</v>
      </c>
      <c r="AU150" s="236" t="s">
        <v>79</v>
      </c>
      <c r="AV150" s="12" t="s">
        <v>79</v>
      </c>
      <c r="AW150" s="12" t="s">
        <v>31</v>
      </c>
      <c r="AX150" s="12" t="s">
        <v>77</v>
      </c>
      <c r="AY150" s="236" t="s">
        <v>126</v>
      </c>
    </row>
    <row r="151" s="1" customFormat="1" ht="16.5" customHeight="1">
      <c r="B151" s="36"/>
      <c r="C151" s="204" t="s">
        <v>236</v>
      </c>
      <c r="D151" s="204" t="s">
        <v>128</v>
      </c>
      <c r="E151" s="205" t="s">
        <v>216</v>
      </c>
      <c r="F151" s="206" t="s">
        <v>217</v>
      </c>
      <c r="G151" s="207" t="s">
        <v>196</v>
      </c>
      <c r="H151" s="208">
        <v>230</v>
      </c>
      <c r="I151" s="209"/>
      <c r="J151" s="208">
        <f>ROUND(I151*H151,2)</f>
        <v>0</v>
      </c>
      <c r="K151" s="206" t="s">
        <v>132</v>
      </c>
      <c r="L151" s="41"/>
      <c r="M151" s="210" t="s">
        <v>1</v>
      </c>
      <c r="N151" s="211" t="s">
        <v>40</v>
      </c>
      <c r="O151" s="77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AR151" s="15" t="s">
        <v>133</v>
      </c>
      <c r="AT151" s="15" t="s">
        <v>128</v>
      </c>
      <c r="AU151" s="15" t="s">
        <v>79</v>
      </c>
      <c r="AY151" s="15" t="s">
        <v>126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5" t="s">
        <v>77</v>
      </c>
      <c r="BK151" s="214">
        <f>ROUND(I151*H151,2)</f>
        <v>0</v>
      </c>
      <c r="BL151" s="15" t="s">
        <v>133</v>
      </c>
      <c r="BM151" s="15" t="s">
        <v>583</v>
      </c>
    </row>
    <row r="152" s="11" customFormat="1">
      <c r="B152" s="215"/>
      <c r="C152" s="216"/>
      <c r="D152" s="217" t="s">
        <v>135</v>
      </c>
      <c r="E152" s="218" t="s">
        <v>1</v>
      </c>
      <c r="F152" s="219" t="s">
        <v>584</v>
      </c>
      <c r="G152" s="216"/>
      <c r="H152" s="218" t="s">
        <v>1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135</v>
      </c>
      <c r="AU152" s="225" t="s">
        <v>79</v>
      </c>
      <c r="AV152" s="11" t="s">
        <v>77</v>
      </c>
      <c r="AW152" s="11" t="s">
        <v>31</v>
      </c>
      <c r="AX152" s="11" t="s">
        <v>69</v>
      </c>
      <c r="AY152" s="225" t="s">
        <v>126</v>
      </c>
    </row>
    <row r="153" s="12" customFormat="1">
      <c r="B153" s="226"/>
      <c r="C153" s="227"/>
      <c r="D153" s="217" t="s">
        <v>135</v>
      </c>
      <c r="E153" s="228" t="s">
        <v>1</v>
      </c>
      <c r="F153" s="229" t="s">
        <v>585</v>
      </c>
      <c r="G153" s="227"/>
      <c r="H153" s="230">
        <v>230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AT153" s="236" t="s">
        <v>135</v>
      </c>
      <c r="AU153" s="236" t="s">
        <v>79</v>
      </c>
      <c r="AV153" s="12" t="s">
        <v>79</v>
      </c>
      <c r="AW153" s="12" t="s">
        <v>31</v>
      </c>
      <c r="AX153" s="12" t="s">
        <v>77</v>
      </c>
      <c r="AY153" s="236" t="s">
        <v>126</v>
      </c>
    </row>
    <row r="154" s="1" customFormat="1" ht="16.5" customHeight="1">
      <c r="B154" s="36"/>
      <c r="C154" s="248" t="s">
        <v>174</v>
      </c>
      <c r="D154" s="248" t="s">
        <v>211</v>
      </c>
      <c r="E154" s="249" t="s">
        <v>220</v>
      </c>
      <c r="F154" s="250" t="s">
        <v>221</v>
      </c>
      <c r="G154" s="251" t="s">
        <v>222</v>
      </c>
      <c r="H154" s="252">
        <v>11.85</v>
      </c>
      <c r="I154" s="253"/>
      <c r="J154" s="252">
        <f>ROUND(I154*H154,2)</f>
        <v>0</v>
      </c>
      <c r="K154" s="250" t="s">
        <v>132</v>
      </c>
      <c r="L154" s="254"/>
      <c r="M154" s="255" t="s">
        <v>1</v>
      </c>
      <c r="N154" s="256" t="s">
        <v>40</v>
      </c>
      <c r="O154" s="77"/>
      <c r="P154" s="212">
        <f>O154*H154</f>
        <v>0</v>
      </c>
      <c r="Q154" s="212">
        <v>0.001</v>
      </c>
      <c r="R154" s="212">
        <f>Q154*H154</f>
        <v>0.011849999999999999</v>
      </c>
      <c r="S154" s="212">
        <v>0</v>
      </c>
      <c r="T154" s="213">
        <f>S154*H154</f>
        <v>0</v>
      </c>
      <c r="AR154" s="15" t="s">
        <v>175</v>
      </c>
      <c r="AT154" s="15" t="s">
        <v>211</v>
      </c>
      <c r="AU154" s="15" t="s">
        <v>79</v>
      </c>
      <c r="AY154" s="15" t="s">
        <v>126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5" t="s">
        <v>77</v>
      </c>
      <c r="BK154" s="214">
        <f>ROUND(I154*H154,2)</f>
        <v>0</v>
      </c>
      <c r="BL154" s="15" t="s">
        <v>133</v>
      </c>
      <c r="BM154" s="15" t="s">
        <v>586</v>
      </c>
    </row>
    <row r="155" s="12" customFormat="1">
      <c r="B155" s="226"/>
      <c r="C155" s="227"/>
      <c r="D155" s="217" t="s">
        <v>135</v>
      </c>
      <c r="E155" s="228" t="s">
        <v>1</v>
      </c>
      <c r="F155" s="229" t="s">
        <v>587</v>
      </c>
      <c r="G155" s="227"/>
      <c r="H155" s="230">
        <v>11.85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AT155" s="236" t="s">
        <v>135</v>
      </c>
      <c r="AU155" s="236" t="s">
        <v>79</v>
      </c>
      <c r="AV155" s="12" t="s">
        <v>79</v>
      </c>
      <c r="AW155" s="12" t="s">
        <v>31</v>
      </c>
      <c r="AX155" s="12" t="s">
        <v>77</v>
      </c>
      <c r="AY155" s="236" t="s">
        <v>126</v>
      </c>
    </row>
    <row r="156" s="1" customFormat="1" ht="16.5" customHeight="1">
      <c r="B156" s="36"/>
      <c r="C156" s="204" t="s">
        <v>7</v>
      </c>
      <c r="D156" s="204" t="s">
        <v>128</v>
      </c>
      <c r="E156" s="205" t="s">
        <v>588</v>
      </c>
      <c r="F156" s="206" t="s">
        <v>589</v>
      </c>
      <c r="G156" s="207" t="s">
        <v>131</v>
      </c>
      <c r="H156" s="208">
        <v>356</v>
      </c>
      <c r="I156" s="209"/>
      <c r="J156" s="208">
        <f>ROUND(I156*H156,2)</f>
        <v>0</v>
      </c>
      <c r="K156" s="206" t="s">
        <v>132</v>
      </c>
      <c r="L156" s="41"/>
      <c r="M156" s="210" t="s">
        <v>1</v>
      </c>
      <c r="N156" s="211" t="s">
        <v>40</v>
      </c>
      <c r="O156" s="77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AR156" s="15" t="s">
        <v>133</v>
      </c>
      <c r="AT156" s="15" t="s">
        <v>128</v>
      </c>
      <c r="AU156" s="15" t="s">
        <v>79</v>
      </c>
      <c r="AY156" s="15" t="s">
        <v>126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5" t="s">
        <v>77</v>
      </c>
      <c r="BK156" s="214">
        <f>ROUND(I156*H156,2)</f>
        <v>0</v>
      </c>
      <c r="BL156" s="15" t="s">
        <v>133</v>
      </c>
      <c r="BM156" s="15" t="s">
        <v>590</v>
      </c>
    </row>
    <row r="157" s="11" customFormat="1">
      <c r="B157" s="215"/>
      <c r="C157" s="216"/>
      <c r="D157" s="217" t="s">
        <v>135</v>
      </c>
      <c r="E157" s="218" t="s">
        <v>1</v>
      </c>
      <c r="F157" s="219" t="s">
        <v>591</v>
      </c>
      <c r="G157" s="216"/>
      <c r="H157" s="218" t="s">
        <v>1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135</v>
      </c>
      <c r="AU157" s="225" t="s">
        <v>79</v>
      </c>
      <c r="AV157" s="11" t="s">
        <v>77</v>
      </c>
      <c r="AW157" s="11" t="s">
        <v>31</v>
      </c>
      <c r="AX157" s="11" t="s">
        <v>69</v>
      </c>
      <c r="AY157" s="225" t="s">
        <v>126</v>
      </c>
    </row>
    <row r="158" s="11" customFormat="1">
      <c r="B158" s="215"/>
      <c r="C158" s="216"/>
      <c r="D158" s="217" t="s">
        <v>135</v>
      </c>
      <c r="E158" s="218" t="s">
        <v>1</v>
      </c>
      <c r="F158" s="219" t="s">
        <v>592</v>
      </c>
      <c r="G158" s="216"/>
      <c r="H158" s="218" t="s">
        <v>1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135</v>
      </c>
      <c r="AU158" s="225" t="s">
        <v>79</v>
      </c>
      <c r="AV158" s="11" t="s">
        <v>77</v>
      </c>
      <c r="AW158" s="11" t="s">
        <v>31</v>
      </c>
      <c r="AX158" s="11" t="s">
        <v>69</v>
      </c>
      <c r="AY158" s="225" t="s">
        <v>126</v>
      </c>
    </row>
    <row r="159" s="11" customFormat="1">
      <c r="B159" s="215"/>
      <c r="C159" s="216"/>
      <c r="D159" s="217" t="s">
        <v>135</v>
      </c>
      <c r="E159" s="218" t="s">
        <v>1</v>
      </c>
      <c r="F159" s="219" t="s">
        <v>593</v>
      </c>
      <c r="G159" s="216"/>
      <c r="H159" s="218" t="s">
        <v>1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135</v>
      </c>
      <c r="AU159" s="225" t="s">
        <v>79</v>
      </c>
      <c r="AV159" s="11" t="s">
        <v>77</v>
      </c>
      <c r="AW159" s="11" t="s">
        <v>31</v>
      </c>
      <c r="AX159" s="11" t="s">
        <v>69</v>
      </c>
      <c r="AY159" s="225" t="s">
        <v>126</v>
      </c>
    </row>
    <row r="160" s="11" customFormat="1">
      <c r="B160" s="215"/>
      <c r="C160" s="216"/>
      <c r="D160" s="217" t="s">
        <v>135</v>
      </c>
      <c r="E160" s="218" t="s">
        <v>1</v>
      </c>
      <c r="F160" s="219" t="s">
        <v>594</v>
      </c>
      <c r="G160" s="216"/>
      <c r="H160" s="218" t="s">
        <v>1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135</v>
      </c>
      <c r="AU160" s="225" t="s">
        <v>79</v>
      </c>
      <c r="AV160" s="11" t="s">
        <v>77</v>
      </c>
      <c r="AW160" s="11" t="s">
        <v>31</v>
      </c>
      <c r="AX160" s="11" t="s">
        <v>69</v>
      </c>
      <c r="AY160" s="225" t="s">
        <v>126</v>
      </c>
    </row>
    <row r="161" s="12" customFormat="1">
      <c r="B161" s="226"/>
      <c r="C161" s="227"/>
      <c r="D161" s="217" t="s">
        <v>135</v>
      </c>
      <c r="E161" s="228" t="s">
        <v>1</v>
      </c>
      <c r="F161" s="229" t="s">
        <v>595</v>
      </c>
      <c r="G161" s="227"/>
      <c r="H161" s="230">
        <v>356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AT161" s="236" t="s">
        <v>135</v>
      </c>
      <c r="AU161" s="236" t="s">
        <v>79</v>
      </c>
      <c r="AV161" s="12" t="s">
        <v>79</v>
      </c>
      <c r="AW161" s="12" t="s">
        <v>31</v>
      </c>
      <c r="AX161" s="12" t="s">
        <v>77</v>
      </c>
      <c r="AY161" s="236" t="s">
        <v>126</v>
      </c>
    </row>
    <row r="162" s="10" customFormat="1" ht="22.8" customHeight="1">
      <c r="B162" s="188"/>
      <c r="C162" s="189"/>
      <c r="D162" s="190" t="s">
        <v>68</v>
      </c>
      <c r="E162" s="202" t="s">
        <v>193</v>
      </c>
      <c r="F162" s="202" t="s">
        <v>225</v>
      </c>
      <c r="G162" s="189"/>
      <c r="H162" s="189"/>
      <c r="I162" s="192"/>
      <c r="J162" s="203">
        <f>BK162</f>
        <v>0</v>
      </c>
      <c r="K162" s="189"/>
      <c r="L162" s="194"/>
      <c r="M162" s="195"/>
      <c r="N162" s="196"/>
      <c r="O162" s="196"/>
      <c r="P162" s="197">
        <f>SUM(P163:P181)</f>
        <v>0</v>
      </c>
      <c r="Q162" s="196"/>
      <c r="R162" s="197">
        <f>SUM(R163:R181)</f>
        <v>0</v>
      </c>
      <c r="S162" s="196"/>
      <c r="T162" s="198">
        <f>SUM(T163:T181)</f>
        <v>9.8831999999999987</v>
      </c>
      <c r="AR162" s="199" t="s">
        <v>77</v>
      </c>
      <c r="AT162" s="200" t="s">
        <v>68</v>
      </c>
      <c r="AU162" s="200" t="s">
        <v>77</v>
      </c>
      <c r="AY162" s="199" t="s">
        <v>126</v>
      </c>
      <c r="BK162" s="201">
        <f>SUM(BK163:BK181)</f>
        <v>0</v>
      </c>
    </row>
    <row r="163" s="1" customFormat="1" ht="16.5" customHeight="1">
      <c r="B163" s="36"/>
      <c r="C163" s="204" t="s">
        <v>251</v>
      </c>
      <c r="D163" s="204" t="s">
        <v>128</v>
      </c>
      <c r="E163" s="205" t="s">
        <v>596</v>
      </c>
      <c r="F163" s="206" t="s">
        <v>597</v>
      </c>
      <c r="G163" s="207" t="s">
        <v>196</v>
      </c>
      <c r="H163" s="208">
        <v>12</v>
      </c>
      <c r="I163" s="209"/>
      <c r="J163" s="208">
        <f>ROUND(I163*H163,2)</f>
        <v>0</v>
      </c>
      <c r="K163" s="206" t="s">
        <v>132</v>
      </c>
      <c r="L163" s="41"/>
      <c r="M163" s="210" t="s">
        <v>1</v>
      </c>
      <c r="N163" s="211" t="s">
        <v>40</v>
      </c>
      <c r="O163" s="77"/>
      <c r="P163" s="212">
        <f>O163*H163</f>
        <v>0</v>
      </c>
      <c r="Q163" s="212">
        <v>0</v>
      </c>
      <c r="R163" s="212">
        <f>Q163*H163</f>
        <v>0</v>
      </c>
      <c r="S163" s="212">
        <v>0.28999999999999998</v>
      </c>
      <c r="T163" s="213">
        <f>S163*H163</f>
        <v>3.4799999999999995</v>
      </c>
      <c r="AR163" s="15" t="s">
        <v>133</v>
      </c>
      <c r="AT163" s="15" t="s">
        <v>128</v>
      </c>
      <c r="AU163" s="15" t="s">
        <v>79</v>
      </c>
      <c r="AY163" s="15" t="s">
        <v>126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5" t="s">
        <v>77</v>
      </c>
      <c r="BK163" s="214">
        <f>ROUND(I163*H163,2)</f>
        <v>0</v>
      </c>
      <c r="BL163" s="15" t="s">
        <v>133</v>
      </c>
      <c r="BM163" s="15" t="s">
        <v>598</v>
      </c>
    </row>
    <row r="164" s="11" customFormat="1">
      <c r="B164" s="215"/>
      <c r="C164" s="216"/>
      <c r="D164" s="217" t="s">
        <v>135</v>
      </c>
      <c r="E164" s="218" t="s">
        <v>1</v>
      </c>
      <c r="F164" s="219" t="s">
        <v>599</v>
      </c>
      <c r="G164" s="216"/>
      <c r="H164" s="218" t="s">
        <v>1</v>
      </c>
      <c r="I164" s="220"/>
      <c r="J164" s="216"/>
      <c r="K164" s="216"/>
      <c r="L164" s="221"/>
      <c r="M164" s="222"/>
      <c r="N164" s="223"/>
      <c r="O164" s="223"/>
      <c r="P164" s="223"/>
      <c r="Q164" s="223"/>
      <c r="R164" s="223"/>
      <c r="S164" s="223"/>
      <c r="T164" s="224"/>
      <c r="AT164" s="225" t="s">
        <v>135</v>
      </c>
      <c r="AU164" s="225" t="s">
        <v>79</v>
      </c>
      <c r="AV164" s="11" t="s">
        <v>77</v>
      </c>
      <c r="AW164" s="11" t="s">
        <v>31</v>
      </c>
      <c r="AX164" s="11" t="s">
        <v>69</v>
      </c>
      <c r="AY164" s="225" t="s">
        <v>126</v>
      </c>
    </row>
    <row r="165" s="12" customFormat="1">
      <c r="B165" s="226"/>
      <c r="C165" s="227"/>
      <c r="D165" s="217" t="s">
        <v>135</v>
      </c>
      <c r="E165" s="228" t="s">
        <v>1</v>
      </c>
      <c r="F165" s="229" t="s">
        <v>200</v>
      </c>
      <c r="G165" s="227"/>
      <c r="H165" s="230">
        <v>12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AT165" s="236" t="s">
        <v>135</v>
      </c>
      <c r="AU165" s="236" t="s">
        <v>79</v>
      </c>
      <c r="AV165" s="12" t="s">
        <v>79</v>
      </c>
      <c r="AW165" s="12" t="s">
        <v>31</v>
      </c>
      <c r="AX165" s="12" t="s">
        <v>77</v>
      </c>
      <c r="AY165" s="236" t="s">
        <v>126</v>
      </c>
    </row>
    <row r="166" s="1" customFormat="1" ht="16.5" customHeight="1">
      <c r="B166" s="36"/>
      <c r="C166" s="204" t="s">
        <v>258</v>
      </c>
      <c r="D166" s="204" t="s">
        <v>128</v>
      </c>
      <c r="E166" s="205" t="s">
        <v>600</v>
      </c>
      <c r="F166" s="206" t="s">
        <v>601</v>
      </c>
      <c r="G166" s="207" t="s">
        <v>196</v>
      </c>
      <c r="H166" s="208">
        <v>12</v>
      </c>
      <c r="I166" s="209"/>
      <c r="J166" s="208">
        <f>ROUND(I166*H166,2)</f>
        <v>0</v>
      </c>
      <c r="K166" s="206" t="s">
        <v>132</v>
      </c>
      <c r="L166" s="41"/>
      <c r="M166" s="210" t="s">
        <v>1</v>
      </c>
      <c r="N166" s="211" t="s">
        <v>40</v>
      </c>
      <c r="O166" s="77"/>
      <c r="P166" s="212">
        <f>O166*H166</f>
        <v>0</v>
      </c>
      <c r="Q166" s="212">
        <v>0</v>
      </c>
      <c r="R166" s="212">
        <f>Q166*H166</f>
        <v>0</v>
      </c>
      <c r="S166" s="212">
        <v>0.22</v>
      </c>
      <c r="T166" s="213">
        <f>S166*H166</f>
        <v>2.6400000000000001</v>
      </c>
      <c r="AR166" s="15" t="s">
        <v>133</v>
      </c>
      <c r="AT166" s="15" t="s">
        <v>128</v>
      </c>
      <c r="AU166" s="15" t="s">
        <v>79</v>
      </c>
      <c r="AY166" s="15" t="s">
        <v>126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5" t="s">
        <v>77</v>
      </c>
      <c r="BK166" s="214">
        <f>ROUND(I166*H166,2)</f>
        <v>0</v>
      </c>
      <c r="BL166" s="15" t="s">
        <v>133</v>
      </c>
      <c r="BM166" s="15" t="s">
        <v>602</v>
      </c>
    </row>
    <row r="167" s="11" customFormat="1">
      <c r="B167" s="215"/>
      <c r="C167" s="216"/>
      <c r="D167" s="217" t="s">
        <v>135</v>
      </c>
      <c r="E167" s="218" t="s">
        <v>1</v>
      </c>
      <c r="F167" s="219" t="s">
        <v>599</v>
      </c>
      <c r="G167" s="216"/>
      <c r="H167" s="218" t="s">
        <v>1</v>
      </c>
      <c r="I167" s="220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135</v>
      </c>
      <c r="AU167" s="225" t="s">
        <v>79</v>
      </c>
      <c r="AV167" s="11" t="s">
        <v>77</v>
      </c>
      <c r="AW167" s="11" t="s">
        <v>31</v>
      </c>
      <c r="AX167" s="11" t="s">
        <v>69</v>
      </c>
      <c r="AY167" s="225" t="s">
        <v>126</v>
      </c>
    </row>
    <row r="168" s="12" customFormat="1">
      <c r="B168" s="226"/>
      <c r="C168" s="227"/>
      <c r="D168" s="217" t="s">
        <v>135</v>
      </c>
      <c r="E168" s="228" t="s">
        <v>1</v>
      </c>
      <c r="F168" s="229" t="s">
        <v>200</v>
      </c>
      <c r="G168" s="227"/>
      <c r="H168" s="230">
        <v>12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AT168" s="236" t="s">
        <v>135</v>
      </c>
      <c r="AU168" s="236" t="s">
        <v>79</v>
      </c>
      <c r="AV168" s="12" t="s">
        <v>79</v>
      </c>
      <c r="AW168" s="12" t="s">
        <v>31</v>
      </c>
      <c r="AX168" s="12" t="s">
        <v>77</v>
      </c>
      <c r="AY168" s="236" t="s">
        <v>126</v>
      </c>
    </row>
    <row r="169" s="1" customFormat="1" ht="16.5" customHeight="1">
      <c r="B169" s="36"/>
      <c r="C169" s="204" t="s">
        <v>264</v>
      </c>
      <c r="D169" s="204" t="s">
        <v>128</v>
      </c>
      <c r="E169" s="205" t="s">
        <v>603</v>
      </c>
      <c r="F169" s="206" t="s">
        <v>604</v>
      </c>
      <c r="G169" s="207" t="s">
        <v>196</v>
      </c>
      <c r="H169" s="208">
        <v>38.399999999999999</v>
      </c>
      <c r="I169" s="209"/>
      <c r="J169" s="208">
        <f>ROUND(I169*H169,2)</f>
        <v>0</v>
      </c>
      <c r="K169" s="206" t="s">
        <v>132</v>
      </c>
      <c r="L169" s="41"/>
      <c r="M169" s="210" t="s">
        <v>1</v>
      </c>
      <c r="N169" s="211" t="s">
        <v>40</v>
      </c>
      <c r="O169" s="77"/>
      <c r="P169" s="212">
        <f>O169*H169</f>
        <v>0</v>
      </c>
      <c r="Q169" s="212">
        <v>0</v>
      </c>
      <c r="R169" s="212">
        <f>Q169*H169</f>
        <v>0</v>
      </c>
      <c r="S169" s="212">
        <v>0.098000000000000004</v>
      </c>
      <c r="T169" s="213">
        <f>S169*H169</f>
        <v>3.7631999999999999</v>
      </c>
      <c r="AR169" s="15" t="s">
        <v>133</v>
      </c>
      <c r="AT169" s="15" t="s">
        <v>128</v>
      </c>
      <c r="AU169" s="15" t="s">
        <v>79</v>
      </c>
      <c r="AY169" s="15" t="s">
        <v>126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5" t="s">
        <v>77</v>
      </c>
      <c r="BK169" s="214">
        <f>ROUND(I169*H169,2)</f>
        <v>0</v>
      </c>
      <c r="BL169" s="15" t="s">
        <v>133</v>
      </c>
      <c r="BM169" s="15" t="s">
        <v>605</v>
      </c>
    </row>
    <row r="170" s="11" customFormat="1">
      <c r="B170" s="215"/>
      <c r="C170" s="216"/>
      <c r="D170" s="217" t="s">
        <v>135</v>
      </c>
      <c r="E170" s="218" t="s">
        <v>1</v>
      </c>
      <c r="F170" s="219" t="s">
        <v>606</v>
      </c>
      <c r="G170" s="216"/>
      <c r="H170" s="218" t="s">
        <v>1</v>
      </c>
      <c r="I170" s="220"/>
      <c r="J170" s="216"/>
      <c r="K170" s="216"/>
      <c r="L170" s="221"/>
      <c r="M170" s="222"/>
      <c r="N170" s="223"/>
      <c r="O170" s="223"/>
      <c r="P170" s="223"/>
      <c r="Q170" s="223"/>
      <c r="R170" s="223"/>
      <c r="S170" s="223"/>
      <c r="T170" s="224"/>
      <c r="AT170" s="225" t="s">
        <v>135</v>
      </c>
      <c r="AU170" s="225" t="s">
        <v>79</v>
      </c>
      <c r="AV170" s="11" t="s">
        <v>77</v>
      </c>
      <c r="AW170" s="11" t="s">
        <v>31</v>
      </c>
      <c r="AX170" s="11" t="s">
        <v>69</v>
      </c>
      <c r="AY170" s="225" t="s">
        <v>126</v>
      </c>
    </row>
    <row r="171" s="11" customFormat="1">
      <c r="B171" s="215"/>
      <c r="C171" s="216"/>
      <c r="D171" s="217" t="s">
        <v>135</v>
      </c>
      <c r="E171" s="218" t="s">
        <v>1</v>
      </c>
      <c r="F171" s="219" t="s">
        <v>607</v>
      </c>
      <c r="G171" s="216"/>
      <c r="H171" s="218" t="s">
        <v>1</v>
      </c>
      <c r="I171" s="220"/>
      <c r="J171" s="216"/>
      <c r="K171" s="216"/>
      <c r="L171" s="221"/>
      <c r="M171" s="222"/>
      <c r="N171" s="223"/>
      <c r="O171" s="223"/>
      <c r="P171" s="223"/>
      <c r="Q171" s="223"/>
      <c r="R171" s="223"/>
      <c r="S171" s="223"/>
      <c r="T171" s="224"/>
      <c r="AT171" s="225" t="s">
        <v>135</v>
      </c>
      <c r="AU171" s="225" t="s">
        <v>79</v>
      </c>
      <c r="AV171" s="11" t="s">
        <v>77</v>
      </c>
      <c r="AW171" s="11" t="s">
        <v>31</v>
      </c>
      <c r="AX171" s="11" t="s">
        <v>69</v>
      </c>
      <c r="AY171" s="225" t="s">
        <v>126</v>
      </c>
    </row>
    <row r="172" s="12" customFormat="1">
      <c r="B172" s="226"/>
      <c r="C172" s="227"/>
      <c r="D172" s="217" t="s">
        <v>135</v>
      </c>
      <c r="E172" s="228" t="s">
        <v>1</v>
      </c>
      <c r="F172" s="229" t="s">
        <v>608</v>
      </c>
      <c r="G172" s="227"/>
      <c r="H172" s="230">
        <v>38.399999999999999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AT172" s="236" t="s">
        <v>135</v>
      </c>
      <c r="AU172" s="236" t="s">
        <v>79</v>
      </c>
      <c r="AV172" s="12" t="s">
        <v>79</v>
      </c>
      <c r="AW172" s="12" t="s">
        <v>31</v>
      </c>
      <c r="AX172" s="12" t="s">
        <v>77</v>
      </c>
      <c r="AY172" s="236" t="s">
        <v>126</v>
      </c>
    </row>
    <row r="173" s="1" customFormat="1" ht="16.5" customHeight="1">
      <c r="B173" s="36"/>
      <c r="C173" s="204" t="s">
        <v>270</v>
      </c>
      <c r="D173" s="204" t="s">
        <v>128</v>
      </c>
      <c r="E173" s="205" t="s">
        <v>237</v>
      </c>
      <c r="F173" s="206" t="s">
        <v>238</v>
      </c>
      <c r="G173" s="207" t="s">
        <v>190</v>
      </c>
      <c r="H173" s="208">
        <v>9.9000000000000004</v>
      </c>
      <c r="I173" s="209"/>
      <c r="J173" s="208">
        <f>ROUND(I173*H173,2)</f>
        <v>0</v>
      </c>
      <c r="K173" s="206" t="s">
        <v>132</v>
      </c>
      <c r="L173" s="41"/>
      <c r="M173" s="210" t="s">
        <v>1</v>
      </c>
      <c r="N173" s="211" t="s">
        <v>40</v>
      </c>
      <c r="O173" s="77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AR173" s="15" t="s">
        <v>133</v>
      </c>
      <c r="AT173" s="15" t="s">
        <v>128</v>
      </c>
      <c r="AU173" s="15" t="s">
        <v>79</v>
      </c>
      <c r="AY173" s="15" t="s">
        <v>126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5" t="s">
        <v>77</v>
      </c>
      <c r="BK173" s="214">
        <f>ROUND(I173*H173,2)</f>
        <v>0</v>
      </c>
      <c r="BL173" s="15" t="s">
        <v>133</v>
      </c>
      <c r="BM173" s="15" t="s">
        <v>609</v>
      </c>
    </row>
    <row r="174" s="11" customFormat="1">
      <c r="B174" s="215"/>
      <c r="C174" s="216"/>
      <c r="D174" s="217" t="s">
        <v>135</v>
      </c>
      <c r="E174" s="218" t="s">
        <v>1</v>
      </c>
      <c r="F174" s="219" t="s">
        <v>610</v>
      </c>
      <c r="G174" s="216"/>
      <c r="H174" s="218" t="s">
        <v>1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135</v>
      </c>
      <c r="AU174" s="225" t="s">
        <v>79</v>
      </c>
      <c r="AV174" s="11" t="s">
        <v>77</v>
      </c>
      <c r="AW174" s="11" t="s">
        <v>31</v>
      </c>
      <c r="AX174" s="11" t="s">
        <v>69</v>
      </c>
      <c r="AY174" s="225" t="s">
        <v>126</v>
      </c>
    </row>
    <row r="175" s="12" customFormat="1">
      <c r="B175" s="226"/>
      <c r="C175" s="227"/>
      <c r="D175" s="217" t="s">
        <v>135</v>
      </c>
      <c r="E175" s="228" t="s">
        <v>1</v>
      </c>
      <c r="F175" s="229" t="s">
        <v>611</v>
      </c>
      <c r="G175" s="227"/>
      <c r="H175" s="230">
        <v>9.9000000000000004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AT175" s="236" t="s">
        <v>135</v>
      </c>
      <c r="AU175" s="236" t="s">
        <v>79</v>
      </c>
      <c r="AV175" s="12" t="s">
        <v>79</v>
      </c>
      <c r="AW175" s="12" t="s">
        <v>31</v>
      </c>
      <c r="AX175" s="12" t="s">
        <v>77</v>
      </c>
      <c r="AY175" s="236" t="s">
        <v>126</v>
      </c>
    </row>
    <row r="176" s="1" customFormat="1" ht="16.5" customHeight="1">
      <c r="B176" s="36"/>
      <c r="C176" s="204" t="s">
        <v>274</v>
      </c>
      <c r="D176" s="204" t="s">
        <v>128</v>
      </c>
      <c r="E176" s="205" t="s">
        <v>242</v>
      </c>
      <c r="F176" s="206" t="s">
        <v>243</v>
      </c>
      <c r="G176" s="207" t="s">
        <v>190</v>
      </c>
      <c r="H176" s="208">
        <v>89.099999999999994</v>
      </c>
      <c r="I176" s="209"/>
      <c r="J176" s="208">
        <f>ROUND(I176*H176,2)</f>
        <v>0</v>
      </c>
      <c r="K176" s="206" t="s">
        <v>132</v>
      </c>
      <c r="L176" s="41"/>
      <c r="M176" s="210" t="s">
        <v>1</v>
      </c>
      <c r="N176" s="211" t="s">
        <v>40</v>
      </c>
      <c r="O176" s="77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AR176" s="15" t="s">
        <v>133</v>
      </c>
      <c r="AT176" s="15" t="s">
        <v>128</v>
      </c>
      <c r="AU176" s="15" t="s">
        <v>79</v>
      </c>
      <c r="AY176" s="15" t="s">
        <v>126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5" t="s">
        <v>77</v>
      </c>
      <c r="BK176" s="214">
        <f>ROUND(I176*H176,2)</f>
        <v>0</v>
      </c>
      <c r="BL176" s="15" t="s">
        <v>133</v>
      </c>
      <c r="BM176" s="15" t="s">
        <v>612</v>
      </c>
    </row>
    <row r="177" s="11" customFormat="1">
      <c r="B177" s="215"/>
      <c r="C177" s="216"/>
      <c r="D177" s="217" t="s">
        <v>135</v>
      </c>
      <c r="E177" s="218" t="s">
        <v>1</v>
      </c>
      <c r="F177" s="219" t="s">
        <v>245</v>
      </c>
      <c r="G177" s="216"/>
      <c r="H177" s="218" t="s">
        <v>1</v>
      </c>
      <c r="I177" s="220"/>
      <c r="J177" s="216"/>
      <c r="K177" s="216"/>
      <c r="L177" s="221"/>
      <c r="M177" s="222"/>
      <c r="N177" s="223"/>
      <c r="O177" s="223"/>
      <c r="P177" s="223"/>
      <c r="Q177" s="223"/>
      <c r="R177" s="223"/>
      <c r="S177" s="223"/>
      <c r="T177" s="224"/>
      <c r="AT177" s="225" t="s">
        <v>135</v>
      </c>
      <c r="AU177" s="225" t="s">
        <v>79</v>
      </c>
      <c r="AV177" s="11" t="s">
        <v>77</v>
      </c>
      <c r="AW177" s="11" t="s">
        <v>31</v>
      </c>
      <c r="AX177" s="11" t="s">
        <v>69</v>
      </c>
      <c r="AY177" s="225" t="s">
        <v>126</v>
      </c>
    </row>
    <row r="178" s="12" customFormat="1">
      <c r="B178" s="226"/>
      <c r="C178" s="227"/>
      <c r="D178" s="217" t="s">
        <v>135</v>
      </c>
      <c r="E178" s="228" t="s">
        <v>1</v>
      </c>
      <c r="F178" s="229" t="s">
        <v>613</v>
      </c>
      <c r="G178" s="227"/>
      <c r="H178" s="230">
        <v>89.099999999999994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AT178" s="236" t="s">
        <v>135</v>
      </c>
      <c r="AU178" s="236" t="s">
        <v>79</v>
      </c>
      <c r="AV178" s="12" t="s">
        <v>79</v>
      </c>
      <c r="AW178" s="12" t="s">
        <v>31</v>
      </c>
      <c r="AX178" s="12" t="s">
        <v>77</v>
      </c>
      <c r="AY178" s="236" t="s">
        <v>126</v>
      </c>
    </row>
    <row r="179" s="1" customFormat="1" ht="16.5" customHeight="1">
      <c r="B179" s="36"/>
      <c r="C179" s="204" t="s">
        <v>278</v>
      </c>
      <c r="D179" s="204" t="s">
        <v>128</v>
      </c>
      <c r="E179" s="205" t="s">
        <v>247</v>
      </c>
      <c r="F179" s="206" t="s">
        <v>248</v>
      </c>
      <c r="G179" s="207" t="s">
        <v>190</v>
      </c>
      <c r="H179" s="208">
        <v>6.4000000000000004</v>
      </c>
      <c r="I179" s="209"/>
      <c r="J179" s="208">
        <f>ROUND(I179*H179,2)</f>
        <v>0</v>
      </c>
      <c r="K179" s="206" t="s">
        <v>1</v>
      </c>
      <c r="L179" s="41"/>
      <c r="M179" s="210" t="s">
        <v>1</v>
      </c>
      <c r="N179" s="211" t="s">
        <v>40</v>
      </c>
      <c r="O179" s="77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AR179" s="15" t="s">
        <v>133</v>
      </c>
      <c r="AT179" s="15" t="s">
        <v>128</v>
      </c>
      <c r="AU179" s="15" t="s">
        <v>79</v>
      </c>
      <c r="AY179" s="15" t="s">
        <v>126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5" t="s">
        <v>77</v>
      </c>
      <c r="BK179" s="214">
        <f>ROUND(I179*H179,2)</f>
        <v>0</v>
      </c>
      <c r="BL179" s="15" t="s">
        <v>133</v>
      </c>
      <c r="BM179" s="15" t="s">
        <v>614</v>
      </c>
    </row>
    <row r="180" s="1" customFormat="1" ht="16.5" customHeight="1">
      <c r="B180" s="36"/>
      <c r="C180" s="204" t="s">
        <v>285</v>
      </c>
      <c r="D180" s="204" t="s">
        <v>128</v>
      </c>
      <c r="E180" s="205" t="s">
        <v>615</v>
      </c>
      <c r="F180" s="206" t="s">
        <v>616</v>
      </c>
      <c r="G180" s="207" t="s">
        <v>190</v>
      </c>
      <c r="H180" s="208">
        <v>3.5</v>
      </c>
      <c r="I180" s="209"/>
      <c r="J180" s="208">
        <f>ROUND(I180*H180,2)</f>
        <v>0</v>
      </c>
      <c r="K180" s="206" t="s">
        <v>1</v>
      </c>
      <c r="L180" s="41"/>
      <c r="M180" s="210" t="s">
        <v>1</v>
      </c>
      <c r="N180" s="211" t="s">
        <v>40</v>
      </c>
      <c r="O180" s="77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AR180" s="15" t="s">
        <v>133</v>
      </c>
      <c r="AT180" s="15" t="s">
        <v>128</v>
      </c>
      <c r="AU180" s="15" t="s">
        <v>79</v>
      </c>
      <c r="AY180" s="15" t="s">
        <v>126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5" t="s">
        <v>77</v>
      </c>
      <c r="BK180" s="214">
        <f>ROUND(I180*H180,2)</f>
        <v>0</v>
      </c>
      <c r="BL180" s="15" t="s">
        <v>133</v>
      </c>
      <c r="BM180" s="15" t="s">
        <v>617</v>
      </c>
    </row>
    <row r="181" s="12" customFormat="1">
      <c r="B181" s="226"/>
      <c r="C181" s="227"/>
      <c r="D181" s="217" t="s">
        <v>135</v>
      </c>
      <c r="E181" s="228" t="s">
        <v>1</v>
      </c>
      <c r="F181" s="229" t="s">
        <v>618</v>
      </c>
      <c r="G181" s="227"/>
      <c r="H181" s="230">
        <v>3.5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AT181" s="236" t="s">
        <v>135</v>
      </c>
      <c r="AU181" s="236" t="s">
        <v>79</v>
      </c>
      <c r="AV181" s="12" t="s">
        <v>79</v>
      </c>
      <c r="AW181" s="12" t="s">
        <v>31</v>
      </c>
      <c r="AX181" s="12" t="s">
        <v>77</v>
      </c>
      <c r="AY181" s="236" t="s">
        <v>126</v>
      </c>
    </row>
    <row r="182" s="10" customFormat="1" ht="22.8" customHeight="1">
      <c r="B182" s="188"/>
      <c r="C182" s="189"/>
      <c r="D182" s="190" t="s">
        <v>68</v>
      </c>
      <c r="E182" s="202" t="s">
        <v>7</v>
      </c>
      <c r="F182" s="202" t="s">
        <v>250</v>
      </c>
      <c r="G182" s="189"/>
      <c r="H182" s="189"/>
      <c r="I182" s="192"/>
      <c r="J182" s="203">
        <f>BK182</f>
        <v>0</v>
      </c>
      <c r="K182" s="189"/>
      <c r="L182" s="194"/>
      <c r="M182" s="195"/>
      <c r="N182" s="196"/>
      <c r="O182" s="196"/>
      <c r="P182" s="197">
        <f>SUM(P183:P185)</f>
        <v>0</v>
      </c>
      <c r="Q182" s="196"/>
      <c r="R182" s="197">
        <f>SUM(R183:R185)</f>
        <v>6.4562400000000002</v>
      </c>
      <c r="S182" s="196"/>
      <c r="T182" s="198">
        <f>SUM(T183:T185)</f>
        <v>0</v>
      </c>
      <c r="AR182" s="199" t="s">
        <v>77</v>
      </c>
      <c r="AT182" s="200" t="s">
        <v>68</v>
      </c>
      <c r="AU182" s="200" t="s">
        <v>77</v>
      </c>
      <c r="AY182" s="199" t="s">
        <v>126</v>
      </c>
      <c r="BK182" s="201">
        <f>SUM(BK183:BK185)</f>
        <v>0</v>
      </c>
    </row>
    <row r="183" s="1" customFormat="1" ht="16.5" customHeight="1">
      <c r="B183" s="36"/>
      <c r="C183" s="204" t="s">
        <v>293</v>
      </c>
      <c r="D183" s="204" t="s">
        <v>128</v>
      </c>
      <c r="E183" s="205" t="s">
        <v>252</v>
      </c>
      <c r="F183" s="206" t="s">
        <v>619</v>
      </c>
      <c r="G183" s="207" t="s">
        <v>254</v>
      </c>
      <c r="H183" s="208">
        <v>28</v>
      </c>
      <c r="I183" s="209"/>
      <c r="J183" s="208">
        <f>ROUND(I183*H183,2)</f>
        <v>0</v>
      </c>
      <c r="K183" s="206" t="s">
        <v>132</v>
      </c>
      <c r="L183" s="41"/>
      <c r="M183" s="210" t="s">
        <v>1</v>
      </c>
      <c r="N183" s="211" t="s">
        <v>40</v>
      </c>
      <c r="O183" s="77"/>
      <c r="P183" s="212">
        <f>O183*H183</f>
        <v>0</v>
      </c>
      <c r="Q183" s="212">
        <v>0.23058000000000001</v>
      </c>
      <c r="R183" s="212">
        <f>Q183*H183</f>
        <v>6.4562400000000002</v>
      </c>
      <c r="S183" s="212">
        <v>0</v>
      </c>
      <c r="T183" s="213">
        <f>S183*H183</f>
        <v>0</v>
      </c>
      <c r="AR183" s="15" t="s">
        <v>133</v>
      </c>
      <c r="AT183" s="15" t="s">
        <v>128</v>
      </c>
      <c r="AU183" s="15" t="s">
        <v>79</v>
      </c>
      <c r="AY183" s="15" t="s">
        <v>126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5" t="s">
        <v>77</v>
      </c>
      <c r="BK183" s="214">
        <f>ROUND(I183*H183,2)</f>
        <v>0</v>
      </c>
      <c r="BL183" s="15" t="s">
        <v>133</v>
      </c>
      <c r="BM183" s="15" t="s">
        <v>620</v>
      </c>
    </row>
    <row r="184" s="11" customFormat="1">
      <c r="B184" s="215"/>
      <c r="C184" s="216"/>
      <c r="D184" s="217" t="s">
        <v>135</v>
      </c>
      <c r="E184" s="218" t="s">
        <v>1</v>
      </c>
      <c r="F184" s="219" t="s">
        <v>621</v>
      </c>
      <c r="G184" s="216"/>
      <c r="H184" s="218" t="s">
        <v>1</v>
      </c>
      <c r="I184" s="220"/>
      <c r="J184" s="216"/>
      <c r="K184" s="216"/>
      <c r="L184" s="221"/>
      <c r="M184" s="222"/>
      <c r="N184" s="223"/>
      <c r="O184" s="223"/>
      <c r="P184" s="223"/>
      <c r="Q184" s="223"/>
      <c r="R184" s="223"/>
      <c r="S184" s="223"/>
      <c r="T184" s="224"/>
      <c r="AT184" s="225" t="s">
        <v>135</v>
      </c>
      <c r="AU184" s="225" t="s">
        <v>79</v>
      </c>
      <c r="AV184" s="11" t="s">
        <v>77</v>
      </c>
      <c r="AW184" s="11" t="s">
        <v>31</v>
      </c>
      <c r="AX184" s="11" t="s">
        <v>69</v>
      </c>
      <c r="AY184" s="225" t="s">
        <v>126</v>
      </c>
    </row>
    <row r="185" s="12" customFormat="1">
      <c r="B185" s="226"/>
      <c r="C185" s="227"/>
      <c r="D185" s="217" t="s">
        <v>135</v>
      </c>
      <c r="E185" s="228" t="s">
        <v>1</v>
      </c>
      <c r="F185" s="229" t="s">
        <v>285</v>
      </c>
      <c r="G185" s="227"/>
      <c r="H185" s="230">
        <v>28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AT185" s="236" t="s">
        <v>135</v>
      </c>
      <c r="AU185" s="236" t="s">
        <v>79</v>
      </c>
      <c r="AV185" s="12" t="s">
        <v>79</v>
      </c>
      <c r="AW185" s="12" t="s">
        <v>31</v>
      </c>
      <c r="AX185" s="12" t="s">
        <v>77</v>
      </c>
      <c r="AY185" s="236" t="s">
        <v>126</v>
      </c>
    </row>
    <row r="186" s="10" customFormat="1" ht="22.8" customHeight="1">
      <c r="B186" s="188"/>
      <c r="C186" s="189"/>
      <c r="D186" s="190" t="s">
        <v>68</v>
      </c>
      <c r="E186" s="202" t="s">
        <v>366</v>
      </c>
      <c r="F186" s="202" t="s">
        <v>622</v>
      </c>
      <c r="G186" s="189"/>
      <c r="H186" s="189"/>
      <c r="I186" s="192"/>
      <c r="J186" s="203">
        <f>BK186</f>
        <v>0</v>
      </c>
      <c r="K186" s="189"/>
      <c r="L186" s="194"/>
      <c r="M186" s="195"/>
      <c r="N186" s="196"/>
      <c r="O186" s="196"/>
      <c r="P186" s="197">
        <f>SUM(P187:P196)</f>
        <v>0</v>
      </c>
      <c r="Q186" s="196"/>
      <c r="R186" s="197">
        <f>SUM(R187:R196)</f>
        <v>1.0428</v>
      </c>
      <c r="S186" s="196"/>
      <c r="T186" s="198">
        <f>SUM(T187:T196)</f>
        <v>0</v>
      </c>
      <c r="AR186" s="199" t="s">
        <v>77</v>
      </c>
      <c r="AT186" s="200" t="s">
        <v>68</v>
      </c>
      <c r="AU186" s="200" t="s">
        <v>77</v>
      </c>
      <c r="AY186" s="199" t="s">
        <v>126</v>
      </c>
      <c r="BK186" s="201">
        <f>SUM(BK187:BK196)</f>
        <v>0</v>
      </c>
    </row>
    <row r="187" s="1" customFormat="1" ht="16.5" customHeight="1">
      <c r="B187" s="36"/>
      <c r="C187" s="204" t="s">
        <v>297</v>
      </c>
      <c r="D187" s="204" t="s">
        <v>128</v>
      </c>
      <c r="E187" s="205" t="s">
        <v>623</v>
      </c>
      <c r="F187" s="206" t="s">
        <v>624</v>
      </c>
      <c r="G187" s="207" t="s">
        <v>131</v>
      </c>
      <c r="H187" s="208">
        <v>76</v>
      </c>
      <c r="I187" s="209"/>
      <c r="J187" s="208">
        <f>ROUND(I187*H187,2)</f>
        <v>0</v>
      </c>
      <c r="K187" s="206" t="s">
        <v>132</v>
      </c>
      <c r="L187" s="41"/>
      <c r="M187" s="210" t="s">
        <v>1</v>
      </c>
      <c r="N187" s="211" t="s">
        <v>40</v>
      </c>
      <c r="O187" s="77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AR187" s="15" t="s">
        <v>133</v>
      </c>
      <c r="AT187" s="15" t="s">
        <v>128</v>
      </c>
      <c r="AU187" s="15" t="s">
        <v>79</v>
      </c>
      <c r="AY187" s="15" t="s">
        <v>126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5" t="s">
        <v>77</v>
      </c>
      <c r="BK187" s="214">
        <f>ROUND(I187*H187,2)</f>
        <v>0</v>
      </c>
      <c r="BL187" s="15" t="s">
        <v>133</v>
      </c>
      <c r="BM187" s="15" t="s">
        <v>625</v>
      </c>
    </row>
    <row r="188" s="11" customFormat="1">
      <c r="B188" s="215"/>
      <c r="C188" s="216"/>
      <c r="D188" s="217" t="s">
        <v>135</v>
      </c>
      <c r="E188" s="218" t="s">
        <v>1</v>
      </c>
      <c r="F188" s="219" t="s">
        <v>626</v>
      </c>
      <c r="G188" s="216"/>
      <c r="H188" s="218" t="s">
        <v>1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135</v>
      </c>
      <c r="AU188" s="225" t="s">
        <v>79</v>
      </c>
      <c r="AV188" s="11" t="s">
        <v>77</v>
      </c>
      <c r="AW188" s="11" t="s">
        <v>31</v>
      </c>
      <c r="AX188" s="11" t="s">
        <v>69</v>
      </c>
      <c r="AY188" s="225" t="s">
        <v>126</v>
      </c>
    </row>
    <row r="189" s="12" customFormat="1">
      <c r="B189" s="226"/>
      <c r="C189" s="227"/>
      <c r="D189" s="217" t="s">
        <v>135</v>
      </c>
      <c r="E189" s="228" t="s">
        <v>1</v>
      </c>
      <c r="F189" s="229" t="s">
        <v>627</v>
      </c>
      <c r="G189" s="227"/>
      <c r="H189" s="230">
        <v>76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AT189" s="236" t="s">
        <v>135</v>
      </c>
      <c r="AU189" s="236" t="s">
        <v>79</v>
      </c>
      <c r="AV189" s="12" t="s">
        <v>79</v>
      </c>
      <c r="AW189" s="12" t="s">
        <v>31</v>
      </c>
      <c r="AX189" s="12" t="s">
        <v>77</v>
      </c>
      <c r="AY189" s="236" t="s">
        <v>126</v>
      </c>
    </row>
    <row r="190" s="1" customFormat="1" ht="16.5" customHeight="1">
      <c r="B190" s="36"/>
      <c r="C190" s="204" t="s">
        <v>301</v>
      </c>
      <c r="D190" s="204" t="s">
        <v>128</v>
      </c>
      <c r="E190" s="205" t="s">
        <v>628</v>
      </c>
      <c r="F190" s="206" t="s">
        <v>629</v>
      </c>
      <c r="G190" s="207" t="s">
        <v>369</v>
      </c>
      <c r="H190" s="208">
        <v>18</v>
      </c>
      <c r="I190" s="209"/>
      <c r="J190" s="208">
        <f>ROUND(I190*H190,2)</f>
        <v>0</v>
      </c>
      <c r="K190" s="206" t="s">
        <v>132</v>
      </c>
      <c r="L190" s="41"/>
      <c r="M190" s="210" t="s">
        <v>1</v>
      </c>
      <c r="N190" s="211" t="s">
        <v>40</v>
      </c>
      <c r="O190" s="77"/>
      <c r="P190" s="212">
        <f>O190*H190</f>
        <v>0</v>
      </c>
      <c r="Q190" s="212">
        <v>0.0066</v>
      </c>
      <c r="R190" s="212">
        <f>Q190*H190</f>
        <v>0.1188</v>
      </c>
      <c r="S190" s="212">
        <v>0</v>
      </c>
      <c r="T190" s="213">
        <f>S190*H190</f>
        <v>0</v>
      </c>
      <c r="AR190" s="15" t="s">
        <v>133</v>
      </c>
      <c r="AT190" s="15" t="s">
        <v>128</v>
      </c>
      <c r="AU190" s="15" t="s">
        <v>79</v>
      </c>
      <c r="AY190" s="15" t="s">
        <v>126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5" t="s">
        <v>77</v>
      </c>
      <c r="BK190" s="214">
        <f>ROUND(I190*H190,2)</f>
        <v>0</v>
      </c>
      <c r="BL190" s="15" t="s">
        <v>133</v>
      </c>
      <c r="BM190" s="15" t="s">
        <v>630</v>
      </c>
    </row>
    <row r="191" s="11" customFormat="1">
      <c r="B191" s="215"/>
      <c r="C191" s="216"/>
      <c r="D191" s="217" t="s">
        <v>135</v>
      </c>
      <c r="E191" s="218" t="s">
        <v>1</v>
      </c>
      <c r="F191" s="219" t="s">
        <v>631</v>
      </c>
      <c r="G191" s="216"/>
      <c r="H191" s="218" t="s">
        <v>1</v>
      </c>
      <c r="I191" s="220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AT191" s="225" t="s">
        <v>135</v>
      </c>
      <c r="AU191" s="225" t="s">
        <v>79</v>
      </c>
      <c r="AV191" s="11" t="s">
        <v>77</v>
      </c>
      <c r="AW191" s="11" t="s">
        <v>31</v>
      </c>
      <c r="AX191" s="11" t="s">
        <v>69</v>
      </c>
      <c r="AY191" s="225" t="s">
        <v>126</v>
      </c>
    </row>
    <row r="192" s="12" customFormat="1">
      <c r="B192" s="226"/>
      <c r="C192" s="227"/>
      <c r="D192" s="217" t="s">
        <v>135</v>
      </c>
      <c r="E192" s="228" t="s">
        <v>1</v>
      </c>
      <c r="F192" s="229" t="s">
        <v>632</v>
      </c>
      <c r="G192" s="227"/>
      <c r="H192" s="230">
        <v>18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AT192" s="236" t="s">
        <v>135</v>
      </c>
      <c r="AU192" s="236" t="s">
        <v>79</v>
      </c>
      <c r="AV192" s="12" t="s">
        <v>79</v>
      </c>
      <c r="AW192" s="12" t="s">
        <v>31</v>
      </c>
      <c r="AX192" s="12" t="s">
        <v>77</v>
      </c>
      <c r="AY192" s="236" t="s">
        <v>126</v>
      </c>
    </row>
    <row r="193" s="1" customFormat="1" ht="16.5" customHeight="1">
      <c r="B193" s="36"/>
      <c r="C193" s="248" t="s">
        <v>305</v>
      </c>
      <c r="D193" s="248" t="s">
        <v>211</v>
      </c>
      <c r="E193" s="249" t="s">
        <v>633</v>
      </c>
      <c r="F193" s="250" t="s">
        <v>634</v>
      </c>
      <c r="G193" s="251" t="s">
        <v>369</v>
      </c>
      <c r="H193" s="252">
        <v>3</v>
      </c>
      <c r="I193" s="253"/>
      <c r="J193" s="252">
        <f>ROUND(I193*H193,2)</f>
        <v>0</v>
      </c>
      <c r="K193" s="250" t="s">
        <v>132</v>
      </c>
      <c r="L193" s="254"/>
      <c r="M193" s="255" t="s">
        <v>1</v>
      </c>
      <c r="N193" s="256" t="s">
        <v>40</v>
      </c>
      <c r="O193" s="77"/>
      <c r="P193" s="212">
        <f>O193*H193</f>
        <v>0</v>
      </c>
      <c r="Q193" s="212">
        <v>0.028000000000000001</v>
      </c>
      <c r="R193" s="212">
        <f>Q193*H193</f>
        <v>0.084000000000000005</v>
      </c>
      <c r="S193" s="212">
        <v>0</v>
      </c>
      <c r="T193" s="213">
        <f>S193*H193</f>
        <v>0</v>
      </c>
      <c r="AR193" s="15" t="s">
        <v>175</v>
      </c>
      <c r="AT193" s="15" t="s">
        <v>211</v>
      </c>
      <c r="AU193" s="15" t="s">
        <v>79</v>
      </c>
      <c r="AY193" s="15" t="s">
        <v>126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5" t="s">
        <v>77</v>
      </c>
      <c r="BK193" s="214">
        <f>ROUND(I193*H193,2)</f>
        <v>0</v>
      </c>
      <c r="BL193" s="15" t="s">
        <v>133</v>
      </c>
      <c r="BM193" s="15" t="s">
        <v>635</v>
      </c>
    </row>
    <row r="194" s="1" customFormat="1" ht="16.5" customHeight="1">
      <c r="B194" s="36"/>
      <c r="C194" s="248" t="s">
        <v>309</v>
      </c>
      <c r="D194" s="248" t="s">
        <v>211</v>
      </c>
      <c r="E194" s="249" t="s">
        <v>636</v>
      </c>
      <c r="F194" s="250" t="s">
        <v>637</v>
      </c>
      <c r="G194" s="251" t="s">
        <v>369</v>
      </c>
      <c r="H194" s="252">
        <v>4</v>
      </c>
      <c r="I194" s="253"/>
      <c r="J194" s="252">
        <f>ROUND(I194*H194,2)</f>
        <v>0</v>
      </c>
      <c r="K194" s="250" t="s">
        <v>132</v>
      </c>
      <c r="L194" s="254"/>
      <c r="M194" s="255" t="s">
        <v>1</v>
      </c>
      <c r="N194" s="256" t="s">
        <v>40</v>
      </c>
      <c r="O194" s="77"/>
      <c r="P194" s="212">
        <f>O194*H194</f>
        <v>0</v>
      </c>
      <c r="Q194" s="212">
        <v>0.040000000000000001</v>
      </c>
      <c r="R194" s="212">
        <f>Q194*H194</f>
        <v>0.16</v>
      </c>
      <c r="S194" s="212">
        <v>0</v>
      </c>
      <c r="T194" s="213">
        <f>S194*H194</f>
        <v>0</v>
      </c>
      <c r="AR194" s="15" t="s">
        <v>175</v>
      </c>
      <c r="AT194" s="15" t="s">
        <v>211</v>
      </c>
      <c r="AU194" s="15" t="s">
        <v>79</v>
      </c>
      <c r="AY194" s="15" t="s">
        <v>126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5" t="s">
        <v>77</v>
      </c>
      <c r="BK194" s="214">
        <f>ROUND(I194*H194,2)</f>
        <v>0</v>
      </c>
      <c r="BL194" s="15" t="s">
        <v>133</v>
      </c>
      <c r="BM194" s="15" t="s">
        <v>638</v>
      </c>
    </row>
    <row r="195" s="1" customFormat="1" ht="16.5" customHeight="1">
      <c r="B195" s="36"/>
      <c r="C195" s="248" t="s">
        <v>315</v>
      </c>
      <c r="D195" s="248" t="s">
        <v>211</v>
      </c>
      <c r="E195" s="249" t="s">
        <v>639</v>
      </c>
      <c r="F195" s="250" t="s">
        <v>640</v>
      </c>
      <c r="G195" s="251" t="s">
        <v>369</v>
      </c>
      <c r="H195" s="252">
        <v>4</v>
      </c>
      <c r="I195" s="253"/>
      <c r="J195" s="252">
        <f>ROUND(I195*H195,2)</f>
        <v>0</v>
      </c>
      <c r="K195" s="250" t="s">
        <v>132</v>
      </c>
      <c r="L195" s="254"/>
      <c r="M195" s="255" t="s">
        <v>1</v>
      </c>
      <c r="N195" s="256" t="s">
        <v>40</v>
      </c>
      <c r="O195" s="77"/>
      <c r="P195" s="212">
        <f>O195*H195</f>
        <v>0</v>
      </c>
      <c r="Q195" s="212">
        <v>0.050999999999999997</v>
      </c>
      <c r="R195" s="212">
        <f>Q195*H195</f>
        <v>0.20399999999999999</v>
      </c>
      <c r="S195" s="212">
        <v>0</v>
      </c>
      <c r="T195" s="213">
        <f>S195*H195</f>
        <v>0</v>
      </c>
      <c r="AR195" s="15" t="s">
        <v>175</v>
      </c>
      <c r="AT195" s="15" t="s">
        <v>211</v>
      </c>
      <c r="AU195" s="15" t="s">
        <v>79</v>
      </c>
      <c r="AY195" s="15" t="s">
        <v>126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5" t="s">
        <v>77</v>
      </c>
      <c r="BK195" s="214">
        <f>ROUND(I195*H195,2)</f>
        <v>0</v>
      </c>
      <c r="BL195" s="15" t="s">
        <v>133</v>
      </c>
      <c r="BM195" s="15" t="s">
        <v>641</v>
      </c>
    </row>
    <row r="196" s="1" customFormat="1" ht="16.5" customHeight="1">
      <c r="B196" s="36"/>
      <c r="C196" s="248" t="s">
        <v>321</v>
      </c>
      <c r="D196" s="248" t="s">
        <v>211</v>
      </c>
      <c r="E196" s="249" t="s">
        <v>642</v>
      </c>
      <c r="F196" s="250" t="s">
        <v>643</v>
      </c>
      <c r="G196" s="251" t="s">
        <v>369</v>
      </c>
      <c r="H196" s="252">
        <v>7</v>
      </c>
      <c r="I196" s="253"/>
      <c r="J196" s="252">
        <f>ROUND(I196*H196,2)</f>
        <v>0</v>
      </c>
      <c r="K196" s="250" t="s">
        <v>132</v>
      </c>
      <c r="L196" s="254"/>
      <c r="M196" s="255" t="s">
        <v>1</v>
      </c>
      <c r="N196" s="256" t="s">
        <v>40</v>
      </c>
      <c r="O196" s="77"/>
      <c r="P196" s="212">
        <f>O196*H196</f>
        <v>0</v>
      </c>
      <c r="Q196" s="212">
        <v>0.068000000000000005</v>
      </c>
      <c r="R196" s="212">
        <f>Q196*H196</f>
        <v>0.47600000000000003</v>
      </c>
      <c r="S196" s="212">
        <v>0</v>
      </c>
      <c r="T196" s="213">
        <f>S196*H196</f>
        <v>0</v>
      </c>
      <c r="AR196" s="15" t="s">
        <v>175</v>
      </c>
      <c r="AT196" s="15" t="s">
        <v>211</v>
      </c>
      <c r="AU196" s="15" t="s">
        <v>79</v>
      </c>
      <c r="AY196" s="15" t="s">
        <v>126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5" t="s">
        <v>77</v>
      </c>
      <c r="BK196" s="214">
        <f>ROUND(I196*H196,2)</f>
        <v>0</v>
      </c>
      <c r="BL196" s="15" t="s">
        <v>133</v>
      </c>
      <c r="BM196" s="15" t="s">
        <v>644</v>
      </c>
    </row>
    <row r="197" s="10" customFormat="1" ht="22.8" customHeight="1">
      <c r="B197" s="188"/>
      <c r="C197" s="189"/>
      <c r="D197" s="190" t="s">
        <v>68</v>
      </c>
      <c r="E197" s="202" t="s">
        <v>157</v>
      </c>
      <c r="F197" s="202" t="s">
        <v>645</v>
      </c>
      <c r="G197" s="189"/>
      <c r="H197" s="189"/>
      <c r="I197" s="192"/>
      <c r="J197" s="203">
        <f>BK197</f>
        <v>0</v>
      </c>
      <c r="K197" s="189"/>
      <c r="L197" s="194"/>
      <c r="M197" s="195"/>
      <c r="N197" s="196"/>
      <c r="O197" s="196"/>
      <c r="P197" s="197">
        <f>SUM(P198:P213)</f>
        <v>0</v>
      </c>
      <c r="Q197" s="196"/>
      <c r="R197" s="197">
        <f>SUM(R198:R213)</f>
        <v>0</v>
      </c>
      <c r="S197" s="196"/>
      <c r="T197" s="198">
        <f>SUM(T198:T213)</f>
        <v>0</v>
      </c>
      <c r="AR197" s="199" t="s">
        <v>77</v>
      </c>
      <c r="AT197" s="200" t="s">
        <v>68</v>
      </c>
      <c r="AU197" s="200" t="s">
        <v>77</v>
      </c>
      <c r="AY197" s="199" t="s">
        <v>126</v>
      </c>
      <c r="BK197" s="201">
        <f>SUM(BK198:BK213)</f>
        <v>0</v>
      </c>
    </row>
    <row r="198" s="1" customFormat="1" ht="16.5" customHeight="1">
      <c r="B198" s="36"/>
      <c r="C198" s="204" t="s">
        <v>325</v>
      </c>
      <c r="D198" s="204" t="s">
        <v>128</v>
      </c>
      <c r="E198" s="205" t="s">
        <v>646</v>
      </c>
      <c r="F198" s="206" t="s">
        <v>647</v>
      </c>
      <c r="G198" s="207" t="s">
        <v>196</v>
      </c>
      <c r="H198" s="208">
        <v>12</v>
      </c>
      <c r="I198" s="209"/>
      <c r="J198" s="208">
        <f>ROUND(I198*H198,2)</f>
        <v>0</v>
      </c>
      <c r="K198" s="206" t="s">
        <v>132</v>
      </c>
      <c r="L198" s="41"/>
      <c r="M198" s="210" t="s">
        <v>1</v>
      </c>
      <c r="N198" s="211" t="s">
        <v>40</v>
      </c>
      <c r="O198" s="77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AR198" s="15" t="s">
        <v>133</v>
      </c>
      <c r="AT198" s="15" t="s">
        <v>128</v>
      </c>
      <c r="AU198" s="15" t="s">
        <v>79</v>
      </c>
      <c r="AY198" s="15" t="s">
        <v>126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5" t="s">
        <v>77</v>
      </c>
      <c r="BK198" s="214">
        <f>ROUND(I198*H198,2)</f>
        <v>0</v>
      </c>
      <c r="BL198" s="15" t="s">
        <v>133</v>
      </c>
      <c r="BM198" s="15" t="s">
        <v>648</v>
      </c>
    </row>
    <row r="199" s="11" customFormat="1">
      <c r="B199" s="215"/>
      <c r="C199" s="216"/>
      <c r="D199" s="217" t="s">
        <v>135</v>
      </c>
      <c r="E199" s="218" t="s">
        <v>1</v>
      </c>
      <c r="F199" s="219" t="s">
        <v>599</v>
      </c>
      <c r="G199" s="216"/>
      <c r="H199" s="218" t="s">
        <v>1</v>
      </c>
      <c r="I199" s="220"/>
      <c r="J199" s="216"/>
      <c r="K199" s="216"/>
      <c r="L199" s="221"/>
      <c r="M199" s="222"/>
      <c r="N199" s="223"/>
      <c r="O199" s="223"/>
      <c r="P199" s="223"/>
      <c r="Q199" s="223"/>
      <c r="R199" s="223"/>
      <c r="S199" s="223"/>
      <c r="T199" s="224"/>
      <c r="AT199" s="225" t="s">
        <v>135</v>
      </c>
      <c r="AU199" s="225" t="s">
        <v>79</v>
      </c>
      <c r="AV199" s="11" t="s">
        <v>77</v>
      </c>
      <c r="AW199" s="11" t="s">
        <v>31</v>
      </c>
      <c r="AX199" s="11" t="s">
        <v>69</v>
      </c>
      <c r="AY199" s="225" t="s">
        <v>126</v>
      </c>
    </row>
    <row r="200" s="11" customFormat="1">
      <c r="B200" s="215"/>
      <c r="C200" s="216"/>
      <c r="D200" s="217" t="s">
        <v>135</v>
      </c>
      <c r="E200" s="218" t="s">
        <v>1</v>
      </c>
      <c r="F200" s="219" t="s">
        <v>649</v>
      </c>
      <c r="G200" s="216"/>
      <c r="H200" s="218" t="s">
        <v>1</v>
      </c>
      <c r="I200" s="220"/>
      <c r="J200" s="216"/>
      <c r="K200" s="216"/>
      <c r="L200" s="221"/>
      <c r="M200" s="222"/>
      <c r="N200" s="223"/>
      <c r="O200" s="223"/>
      <c r="P200" s="223"/>
      <c r="Q200" s="223"/>
      <c r="R200" s="223"/>
      <c r="S200" s="223"/>
      <c r="T200" s="224"/>
      <c r="AT200" s="225" t="s">
        <v>135</v>
      </c>
      <c r="AU200" s="225" t="s">
        <v>79</v>
      </c>
      <c r="AV200" s="11" t="s">
        <v>77</v>
      </c>
      <c r="AW200" s="11" t="s">
        <v>31</v>
      </c>
      <c r="AX200" s="11" t="s">
        <v>69</v>
      </c>
      <c r="AY200" s="225" t="s">
        <v>126</v>
      </c>
    </row>
    <row r="201" s="12" customFormat="1">
      <c r="B201" s="226"/>
      <c r="C201" s="227"/>
      <c r="D201" s="217" t="s">
        <v>135</v>
      </c>
      <c r="E201" s="228" t="s">
        <v>1</v>
      </c>
      <c r="F201" s="229" t="s">
        <v>200</v>
      </c>
      <c r="G201" s="227"/>
      <c r="H201" s="230">
        <v>12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AT201" s="236" t="s">
        <v>135</v>
      </c>
      <c r="AU201" s="236" t="s">
        <v>79</v>
      </c>
      <c r="AV201" s="12" t="s">
        <v>79</v>
      </c>
      <c r="AW201" s="12" t="s">
        <v>31</v>
      </c>
      <c r="AX201" s="12" t="s">
        <v>77</v>
      </c>
      <c r="AY201" s="236" t="s">
        <v>126</v>
      </c>
    </row>
    <row r="202" s="1" customFormat="1" ht="16.5" customHeight="1">
      <c r="B202" s="36"/>
      <c r="C202" s="204" t="s">
        <v>327</v>
      </c>
      <c r="D202" s="204" t="s">
        <v>128</v>
      </c>
      <c r="E202" s="205" t="s">
        <v>306</v>
      </c>
      <c r="F202" s="206" t="s">
        <v>307</v>
      </c>
      <c r="G202" s="207" t="s">
        <v>196</v>
      </c>
      <c r="H202" s="208">
        <v>12</v>
      </c>
      <c r="I202" s="209"/>
      <c r="J202" s="208">
        <f>ROUND(I202*H202,2)</f>
        <v>0</v>
      </c>
      <c r="K202" s="206" t="s">
        <v>132</v>
      </c>
      <c r="L202" s="41"/>
      <c r="M202" s="210" t="s">
        <v>1</v>
      </c>
      <c r="N202" s="211" t="s">
        <v>40</v>
      </c>
      <c r="O202" s="77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AR202" s="15" t="s">
        <v>133</v>
      </c>
      <c r="AT202" s="15" t="s">
        <v>128</v>
      </c>
      <c r="AU202" s="15" t="s">
        <v>79</v>
      </c>
      <c r="AY202" s="15" t="s">
        <v>126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5" t="s">
        <v>77</v>
      </c>
      <c r="BK202" s="214">
        <f>ROUND(I202*H202,2)</f>
        <v>0</v>
      </c>
      <c r="BL202" s="15" t="s">
        <v>133</v>
      </c>
      <c r="BM202" s="15" t="s">
        <v>650</v>
      </c>
    </row>
    <row r="203" s="11" customFormat="1">
      <c r="B203" s="215"/>
      <c r="C203" s="216"/>
      <c r="D203" s="217" t="s">
        <v>135</v>
      </c>
      <c r="E203" s="218" t="s">
        <v>1</v>
      </c>
      <c r="F203" s="219" t="s">
        <v>599</v>
      </c>
      <c r="G203" s="216"/>
      <c r="H203" s="218" t="s">
        <v>1</v>
      </c>
      <c r="I203" s="220"/>
      <c r="J203" s="216"/>
      <c r="K203" s="216"/>
      <c r="L203" s="221"/>
      <c r="M203" s="222"/>
      <c r="N203" s="223"/>
      <c r="O203" s="223"/>
      <c r="P203" s="223"/>
      <c r="Q203" s="223"/>
      <c r="R203" s="223"/>
      <c r="S203" s="223"/>
      <c r="T203" s="224"/>
      <c r="AT203" s="225" t="s">
        <v>135</v>
      </c>
      <c r="AU203" s="225" t="s">
        <v>79</v>
      </c>
      <c r="AV203" s="11" t="s">
        <v>77</v>
      </c>
      <c r="AW203" s="11" t="s">
        <v>31</v>
      </c>
      <c r="AX203" s="11" t="s">
        <v>69</v>
      </c>
      <c r="AY203" s="225" t="s">
        <v>126</v>
      </c>
    </row>
    <row r="204" s="11" customFormat="1">
      <c r="B204" s="215"/>
      <c r="C204" s="216"/>
      <c r="D204" s="217" t="s">
        <v>135</v>
      </c>
      <c r="E204" s="218" t="s">
        <v>1</v>
      </c>
      <c r="F204" s="219" t="s">
        <v>649</v>
      </c>
      <c r="G204" s="216"/>
      <c r="H204" s="218" t="s">
        <v>1</v>
      </c>
      <c r="I204" s="220"/>
      <c r="J204" s="216"/>
      <c r="K204" s="216"/>
      <c r="L204" s="221"/>
      <c r="M204" s="222"/>
      <c r="N204" s="223"/>
      <c r="O204" s="223"/>
      <c r="P204" s="223"/>
      <c r="Q204" s="223"/>
      <c r="R204" s="223"/>
      <c r="S204" s="223"/>
      <c r="T204" s="224"/>
      <c r="AT204" s="225" t="s">
        <v>135</v>
      </c>
      <c r="AU204" s="225" t="s">
        <v>79</v>
      </c>
      <c r="AV204" s="11" t="s">
        <v>77</v>
      </c>
      <c r="AW204" s="11" t="s">
        <v>31</v>
      </c>
      <c r="AX204" s="11" t="s">
        <v>69</v>
      </c>
      <c r="AY204" s="225" t="s">
        <v>126</v>
      </c>
    </row>
    <row r="205" s="12" customFormat="1">
      <c r="B205" s="226"/>
      <c r="C205" s="227"/>
      <c r="D205" s="217" t="s">
        <v>135</v>
      </c>
      <c r="E205" s="228" t="s">
        <v>1</v>
      </c>
      <c r="F205" s="229" t="s">
        <v>200</v>
      </c>
      <c r="G205" s="227"/>
      <c r="H205" s="230">
        <v>12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AT205" s="236" t="s">
        <v>135</v>
      </c>
      <c r="AU205" s="236" t="s">
        <v>79</v>
      </c>
      <c r="AV205" s="12" t="s">
        <v>79</v>
      </c>
      <c r="AW205" s="12" t="s">
        <v>31</v>
      </c>
      <c r="AX205" s="12" t="s">
        <v>77</v>
      </c>
      <c r="AY205" s="236" t="s">
        <v>126</v>
      </c>
    </row>
    <row r="206" s="1" customFormat="1" ht="16.5" customHeight="1">
      <c r="B206" s="36"/>
      <c r="C206" s="204" t="s">
        <v>331</v>
      </c>
      <c r="D206" s="204" t="s">
        <v>128</v>
      </c>
      <c r="E206" s="205" t="s">
        <v>651</v>
      </c>
      <c r="F206" s="206" t="s">
        <v>652</v>
      </c>
      <c r="G206" s="207" t="s">
        <v>196</v>
      </c>
      <c r="H206" s="208">
        <v>19.199999999999999</v>
      </c>
      <c r="I206" s="209"/>
      <c r="J206" s="208">
        <f>ROUND(I206*H206,2)</f>
        <v>0</v>
      </c>
      <c r="K206" s="206" t="s">
        <v>132</v>
      </c>
      <c r="L206" s="41"/>
      <c r="M206" s="210" t="s">
        <v>1</v>
      </c>
      <c r="N206" s="211" t="s">
        <v>40</v>
      </c>
      <c r="O206" s="77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AR206" s="15" t="s">
        <v>133</v>
      </c>
      <c r="AT206" s="15" t="s">
        <v>128</v>
      </c>
      <c r="AU206" s="15" t="s">
        <v>79</v>
      </c>
      <c r="AY206" s="15" t="s">
        <v>126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5" t="s">
        <v>77</v>
      </c>
      <c r="BK206" s="214">
        <f>ROUND(I206*H206,2)</f>
        <v>0</v>
      </c>
      <c r="BL206" s="15" t="s">
        <v>133</v>
      </c>
      <c r="BM206" s="15" t="s">
        <v>653</v>
      </c>
    </row>
    <row r="207" s="11" customFormat="1">
      <c r="B207" s="215"/>
      <c r="C207" s="216"/>
      <c r="D207" s="217" t="s">
        <v>135</v>
      </c>
      <c r="E207" s="218" t="s">
        <v>1</v>
      </c>
      <c r="F207" s="219" t="s">
        <v>599</v>
      </c>
      <c r="G207" s="216"/>
      <c r="H207" s="218" t="s">
        <v>1</v>
      </c>
      <c r="I207" s="220"/>
      <c r="J207" s="216"/>
      <c r="K207" s="216"/>
      <c r="L207" s="221"/>
      <c r="M207" s="222"/>
      <c r="N207" s="223"/>
      <c r="O207" s="223"/>
      <c r="P207" s="223"/>
      <c r="Q207" s="223"/>
      <c r="R207" s="223"/>
      <c r="S207" s="223"/>
      <c r="T207" s="224"/>
      <c r="AT207" s="225" t="s">
        <v>135</v>
      </c>
      <c r="AU207" s="225" t="s">
        <v>79</v>
      </c>
      <c r="AV207" s="11" t="s">
        <v>77</v>
      </c>
      <c r="AW207" s="11" t="s">
        <v>31</v>
      </c>
      <c r="AX207" s="11" t="s">
        <v>69</v>
      </c>
      <c r="AY207" s="225" t="s">
        <v>126</v>
      </c>
    </row>
    <row r="208" s="11" customFormat="1">
      <c r="B208" s="215"/>
      <c r="C208" s="216"/>
      <c r="D208" s="217" t="s">
        <v>135</v>
      </c>
      <c r="E208" s="218" t="s">
        <v>1</v>
      </c>
      <c r="F208" s="219" t="s">
        <v>654</v>
      </c>
      <c r="G208" s="216"/>
      <c r="H208" s="218" t="s">
        <v>1</v>
      </c>
      <c r="I208" s="220"/>
      <c r="J208" s="216"/>
      <c r="K208" s="216"/>
      <c r="L208" s="221"/>
      <c r="M208" s="222"/>
      <c r="N208" s="223"/>
      <c r="O208" s="223"/>
      <c r="P208" s="223"/>
      <c r="Q208" s="223"/>
      <c r="R208" s="223"/>
      <c r="S208" s="223"/>
      <c r="T208" s="224"/>
      <c r="AT208" s="225" t="s">
        <v>135</v>
      </c>
      <c r="AU208" s="225" t="s">
        <v>79</v>
      </c>
      <c r="AV208" s="11" t="s">
        <v>77</v>
      </c>
      <c r="AW208" s="11" t="s">
        <v>31</v>
      </c>
      <c r="AX208" s="11" t="s">
        <v>69</v>
      </c>
      <c r="AY208" s="225" t="s">
        <v>126</v>
      </c>
    </row>
    <row r="209" s="12" customFormat="1">
      <c r="B209" s="226"/>
      <c r="C209" s="227"/>
      <c r="D209" s="217" t="s">
        <v>135</v>
      </c>
      <c r="E209" s="228" t="s">
        <v>1</v>
      </c>
      <c r="F209" s="229" t="s">
        <v>655</v>
      </c>
      <c r="G209" s="227"/>
      <c r="H209" s="230">
        <v>19.199999999999999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AT209" s="236" t="s">
        <v>135</v>
      </c>
      <c r="AU209" s="236" t="s">
        <v>79</v>
      </c>
      <c r="AV209" s="12" t="s">
        <v>79</v>
      </c>
      <c r="AW209" s="12" t="s">
        <v>31</v>
      </c>
      <c r="AX209" s="12" t="s">
        <v>77</v>
      </c>
      <c r="AY209" s="236" t="s">
        <v>126</v>
      </c>
    </row>
    <row r="210" s="1" customFormat="1" ht="16.5" customHeight="1">
      <c r="B210" s="36"/>
      <c r="C210" s="204" t="s">
        <v>333</v>
      </c>
      <c r="D210" s="204" t="s">
        <v>128</v>
      </c>
      <c r="E210" s="205" t="s">
        <v>316</v>
      </c>
      <c r="F210" s="206" t="s">
        <v>317</v>
      </c>
      <c r="G210" s="207" t="s">
        <v>196</v>
      </c>
      <c r="H210" s="208">
        <v>19.199999999999999</v>
      </c>
      <c r="I210" s="209"/>
      <c r="J210" s="208">
        <f>ROUND(I210*H210,2)</f>
        <v>0</v>
      </c>
      <c r="K210" s="206" t="s">
        <v>132</v>
      </c>
      <c r="L210" s="41"/>
      <c r="M210" s="210" t="s">
        <v>1</v>
      </c>
      <c r="N210" s="211" t="s">
        <v>40</v>
      </c>
      <c r="O210" s="77"/>
      <c r="P210" s="212">
        <f>O210*H210</f>
        <v>0</v>
      </c>
      <c r="Q210" s="212">
        <v>0</v>
      </c>
      <c r="R210" s="212">
        <f>Q210*H210</f>
        <v>0</v>
      </c>
      <c r="S210" s="212">
        <v>0</v>
      </c>
      <c r="T210" s="213">
        <f>S210*H210</f>
        <v>0</v>
      </c>
      <c r="AR210" s="15" t="s">
        <v>133</v>
      </c>
      <c r="AT210" s="15" t="s">
        <v>128</v>
      </c>
      <c r="AU210" s="15" t="s">
        <v>79</v>
      </c>
      <c r="AY210" s="15" t="s">
        <v>126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5" t="s">
        <v>77</v>
      </c>
      <c r="BK210" s="214">
        <f>ROUND(I210*H210,2)</f>
        <v>0</v>
      </c>
      <c r="BL210" s="15" t="s">
        <v>133</v>
      </c>
      <c r="BM210" s="15" t="s">
        <v>656</v>
      </c>
    </row>
    <row r="211" s="11" customFormat="1">
      <c r="B211" s="215"/>
      <c r="C211" s="216"/>
      <c r="D211" s="217" t="s">
        <v>135</v>
      </c>
      <c r="E211" s="218" t="s">
        <v>1</v>
      </c>
      <c r="F211" s="219" t="s">
        <v>599</v>
      </c>
      <c r="G211" s="216"/>
      <c r="H211" s="218" t="s">
        <v>1</v>
      </c>
      <c r="I211" s="220"/>
      <c r="J211" s="216"/>
      <c r="K211" s="216"/>
      <c r="L211" s="221"/>
      <c r="M211" s="222"/>
      <c r="N211" s="223"/>
      <c r="O211" s="223"/>
      <c r="P211" s="223"/>
      <c r="Q211" s="223"/>
      <c r="R211" s="223"/>
      <c r="S211" s="223"/>
      <c r="T211" s="224"/>
      <c r="AT211" s="225" t="s">
        <v>135</v>
      </c>
      <c r="AU211" s="225" t="s">
        <v>79</v>
      </c>
      <c r="AV211" s="11" t="s">
        <v>77</v>
      </c>
      <c r="AW211" s="11" t="s">
        <v>31</v>
      </c>
      <c r="AX211" s="11" t="s">
        <v>69</v>
      </c>
      <c r="AY211" s="225" t="s">
        <v>126</v>
      </c>
    </row>
    <row r="212" s="11" customFormat="1">
      <c r="B212" s="215"/>
      <c r="C212" s="216"/>
      <c r="D212" s="217" t="s">
        <v>135</v>
      </c>
      <c r="E212" s="218" t="s">
        <v>1</v>
      </c>
      <c r="F212" s="219" t="s">
        <v>654</v>
      </c>
      <c r="G212" s="216"/>
      <c r="H212" s="218" t="s">
        <v>1</v>
      </c>
      <c r="I212" s="220"/>
      <c r="J212" s="216"/>
      <c r="K212" s="216"/>
      <c r="L212" s="221"/>
      <c r="M212" s="222"/>
      <c r="N212" s="223"/>
      <c r="O212" s="223"/>
      <c r="P212" s="223"/>
      <c r="Q212" s="223"/>
      <c r="R212" s="223"/>
      <c r="S212" s="223"/>
      <c r="T212" s="224"/>
      <c r="AT212" s="225" t="s">
        <v>135</v>
      </c>
      <c r="AU212" s="225" t="s">
        <v>79</v>
      </c>
      <c r="AV212" s="11" t="s">
        <v>77</v>
      </c>
      <c r="AW212" s="11" t="s">
        <v>31</v>
      </c>
      <c r="AX212" s="11" t="s">
        <v>69</v>
      </c>
      <c r="AY212" s="225" t="s">
        <v>126</v>
      </c>
    </row>
    <row r="213" s="12" customFormat="1">
      <c r="B213" s="226"/>
      <c r="C213" s="227"/>
      <c r="D213" s="217" t="s">
        <v>135</v>
      </c>
      <c r="E213" s="228" t="s">
        <v>1</v>
      </c>
      <c r="F213" s="229" t="s">
        <v>655</v>
      </c>
      <c r="G213" s="227"/>
      <c r="H213" s="230">
        <v>19.199999999999999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AT213" s="236" t="s">
        <v>135</v>
      </c>
      <c r="AU213" s="236" t="s">
        <v>79</v>
      </c>
      <c r="AV213" s="12" t="s">
        <v>79</v>
      </c>
      <c r="AW213" s="12" t="s">
        <v>31</v>
      </c>
      <c r="AX213" s="12" t="s">
        <v>77</v>
      </c>
      <c r="AY213" s="236" t="s">
        <v>126</v>
      </c>
    </row>
    <row r="214" s="10" customFormat="1" ht="22.8" customHeight="1">
      <c r="B214" s="188"/>
      <c r="C214" s="189"/>
      <c r="D214" s="190" t="s">
        <v>68</v>
      </c>
      <c r="E214" s="202" t="s">
        <v>657</v>
      </c>
      <c r="F214" s="202" t="s">
        <v>658</v>
      </c>
      <c r="G214" s="189"/>
      <c r="H214" s="189"/>
      <c r="I214" s="192"/>
      <c r="J214" s="203">
        <f>BK214</f>
        <v>0</v>
      </c>
      <c r="K214" s="189"/>
      <c r="L214" s="194"/>
      <c r="M214" s="195"/>
      <c r="N214" s="196"/>
      <c r="O214" s="196"/>
      <c r="P214" s="197">
        <f>SUM(P215:P229)</f>
        <v>0</v>
      </c>
      <c r="Q214" s="196"/>
      <c r="R214" s="197">
        <f>SUM(R215:R229)</f>
        <v>3.7421579999999994</v>
      </c>
      <c r="S214" s="196"/>
      <c r="T214" s="198">
        <f>SUM(T215:T229)</f>
        <v>0</v>
      </c>
      <c r="AR214" s="199" t="s">
        <v>77</v>
      </c>
      <c r="AT214" s="200" t="s">
        <v>68</v>
      </c>
      <c r="AU214" s="200" t="s">
        <v>77</v>
      </c>
      <c r="AY214" s="199" t="s">
        <v>126</v>
      </c>
      <c r="BK214" s="201">
        <f>SUM(BK215:BK229)</f>
        <v>0</v>
      </c>
    </row>
    <row r="215" s="1" customFormat="1" ht="16.5" customHeight="1">
      <c r="B215" s="36"/>
      <c r="C215" s="204" t="s">
        <v>339</v>
      </c>
      <c r="D215" s="204" t="s">
        <v>128</v>
      </c>
      <c r="E215" s="205" t="s">
        <v>659</v>
      </c>
      <c r="F215" s="206" t="s">
        <v>660</v>
      </c>
      <c r="G215" s="207" t="s">
        <v>254</v>
      </c>
      <c r="H215" s="208">
        <v>503.39999999999998</v>
      </c>
      <c r="I215" s="209"/>
      <c r="J215" s="208">
        <f>ROUND(I215*H215,2)</f>
        <v>0</v>
      </c>
      <c r="K215" s="206" t="s">
        <v>132</v>
      </c>
      <c r="L215" s="41"/>
      <c r="M215" s="210" t="s">
        <v>1</v>
      </c>
      <c r="N215" s="211" t="s">
        <v>40</v>
      </c>
      <c r="O215" s="77"/>
      <c r="P215" s="212">
        <f>O215*H215</f>
        <v>0</v>
      </c>
      <c r="Q215" s="212">
        <v>2.0000000000000002E-05</v>
      </c>
      <c r="R215" s="212">
        <f>Q215*H215</f>
        <v>0.010068000000000001</v>
      </c>
      <c r="S215" s="212">
        <v>0</v>
      </c>
      <c r="T215" s="213">
        <f>S215*H215</f>
        <v>0</v>
      </c>
      <c r="AR215" s="15" t="s">
        <v>133</v>
      </c>
      <c r="AT215" s="15" t="s">
        <v>128</v>
      </c>
      <c r="AU215" s="15" t="s">
        <v>79</v>
      </c>
      <c r="AY215" s="15" t="s">
        <v>126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5" t="s">
        <v>77</v>
      </c>
      <c r="BK215" s="214">
        <f>ROUND(I215*H215,2)</f>
        <v>0</v>
      </c>
      <c r="BL215" s="15" t="s">
        <v>133</v>
      </c>
      <c r="BM215" s="15" t="s">
        <v>661</v>
      </c>
    </row>
    <row r="216" s="1" customFormat="1" ht="16.5" customHeight="1">
      <c r="B216" s="36"/>
      <c r="C216" s="248" t="s">
        <v>345</v>
      </c>
      <c r="D216" s="248" t="s">
        <v>211</v>
      </c>
      <c r="E216" s="249" t="s">
        <v>662</v>
      </c>
      <c r="F216" s="250" t="s">
        <v>663</v>
      </c>
      <c r="G216" s="251" t="s">
        <v>254</v>
      </c>
      <c r="H216" s="252">
        <v>511</v>
      </c>
      <c r="I216" s="253"/>
      <c r="J216" s="252">
        <f>ROUND(I216*H216,2)</f>
        <v>0</v>
      </c>
      <c r="K216" s="250" t="s">
        <v>1</v>
      </c>
      <c r="L216" s="254"/>
      <c r="M216" s="255" t="s">
        <v>1</v>
      </c>
      <c r="N216" s="256" t="s">
        <v>40</v>
      </c>
      <c r="O216" s="77"/>
      <c r="P216" s="212">
        <f>O216*H216</f>
        <v>0</v>
      </c>
      <c r="Q216" s="212">
        <v>0.0070099999999999997</v>
      </c>
      <c r="R216" s="212">
        <f>Q216*H216</f>
        <v>3.5821099999999997</v>
      </c>
      <c r="S216" s="212">
        <v>0</v>
      </c>
      <c r="T216" s="213">
        <f>S216*H216</f>
        <v>0</v>
      </c>
      <c r="AR216" s="15" t="s">
        <v>175</v>
      </c>
      <c r="AT216" s="15" t="s">
        <v>211</v>
      </c>
      <c r="AU216" s="15" t="s">
        <v>79</v>
      </c>
      <c r="AY216" s="15" t="s">
        <v>126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5" t="s">
        <v>77</v>
      </c>
      <c r="BK216" s="214">
        <f>ROUND(I216*H216,2)</f>
        <v>0</v>
      </c>
      <c r="BL216" s="15" t="s">
        <v>133</v>
      </c>
      <c r="BM216" s="15" t="s">
        <v>664</v>
      </c>
    </row>
    <row r="217" s="11" customFormat="1">
      <c r="B217" s="215"/>
      <c r="C217" s="216"/>
      <c r="D217" s="217" t="s">
        <v>135</v>
      </c>
      <c r="E217" s="218" t="s">
        <v>1</v>
      </c>
      <c r="F217" s="219" t="s">
        <v>665</v>
      </c>
      <c r="G217" s="216"/>
      <c r="H217" s="218" t="s">
        <v>1</v>
      </c>
      <c r="I217" s="220"/>
      <c r="J217" s="216"/>
      <c r="K217" s="216"/>
      <c r="L217" s="221"/>
      <c r="M217" s="222"/>
      <c r="N217" s="223"/>
      <c r="O217" s="223"/>
      <c r="P217" s="223"/>
      <c r="Q217" s="223"/>
      <c r="R217" s="223"/>
      <c r="S217" s="223"/>
      <c r="T217" s="224"/>
      <c r="AT217" s="225" t="s">
        <v>135</v>
      </c>
      <c r="AU217" s="225" t="s">
        <v>79</v>
      </c>
      <c r="AV217" s="11" t="s">
        <v>77</v>
      </c>
      <c r="AW217" s="11" t="s">
        <v>31</v>
      </c>
      <c r="AX217" s="11" t="s">
        <v>69</v>
      </c>
      <c r="AY217" s="225" t="s">
        <v>126</v>
      </c>
    </row>
    <row r="218" s="12" customFormat="1">
      <c r="B218" s="226"/>
      <c r="C218" s="227"/>
      <c r="D218" s="217" t="s">
        <v>135</v>
      </c>
      <c r="E218" s="228" t="s">
        <v>1</v>
      </c>
      <c r="F218" s="229" t="s">
        <v>666</v>
      </c>
      <c r="G218" s="227"/>
      <c r="H218" s="230">
        <v>511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AT218" s="236" t="s">
        <v>135</v>
      </c>
      <c r="AU218" s="236" t="s">
        <v>79</v>
      </c>
      <c r="AV218" s="12" t="s">
        <v>79</v>
      </c>
      <c r="AW218" s="12" t="s">
        <v>31</v>
      </c>
      <c r="AX218" s="12" t="s">
        <v>77</v>
      </c>
      <c r="AY218" s="236" t="s">
        <v>126</v>
      </c>
    </row>
    <row r="219" s="1" customFormat="1" ht="16.5" customHeight="1">
      <c r="B219" s="36"/>
      <c r="C219" s="204" t="s">
        <v>349</v>
      </c>
      <c r="D219" s="204" t="s">
        <v>128</v>
      </c>
      <c r="E219" s="205" t="s">
        <v>667</v>
      </c>
      <c r="F219" s="206" t="s">
        <v>668</v>
      </c>
      <c r="G219" s="207" t="s">
        <v>369</v>
      </c>
      <c r="H219" s="208">
        <v>25</v>
      </c>
      <c r="I219" s="209"/>
      <c r="J219" s="208">
        <f>ROUND(I219*H219,2)</f>
        <v>0</v>
      </c>
      <c r="K219" s="206" t="s">
        <v>132</v>
      </c>
      <c r="L219" s="41"/>
      <c r="M219" s="210" t="s">
        <v>1</v>
      </c>
      <c r="N219" s="211" t="s">
        <v>40</v>
      </c>
      <c r="O219" s="77"/>
      <c r="P219" s="212">
        <f>O219*H219</f>
        <v>0</v>
      </c>
      <c r="Q219" s="212">
        <v>0.00010000000000000001</v>
      </c>
      <c r="R219" s="212">
        <f>Q219*H219</f>
        <v>0.0025000000000000001</v>
      </c>
      <c r="S219" s="212">
        <v>0</v>
      </c>
      <c r="T219" s="213">
        <f>S219*H219</f>
        <v>0</v>
      </c>
      <c r="AR219" s="15" t="s">
        <v>133</v>
      </c>
      <c r="AT219" s="15" t="s">
        <v>128</v>
      </c>
      <c r="AU219" s="15" t="s">
        <v>79</v>
      </c>
      <c r="AY219" s="15" t="s">
        <v>126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5" t="s">
        <v>77</v>
      </c>
      <c r="BK219" s="214">
        <f>ROUND(I219*H219,2)</f>
        <v>0</v>
      </c>
      <c r="BL219" s="15" t="s">
        <v>133</v>
      </c>
      <c r="BM219" s="15" t="s">
        <v>669</v>
      </c>
    </row>
    <row r="220" s="1" customFormat="1" ht="16.5" customHeight="1">
      <c r="B220" s="36"/>
      <c r="C220" s="248" t="s">
        <v>354</v>
      </c>
      <c r="D220" s="248" t="s">
        <v>211</v>
      </c>
      <c r="E220" s="249" t="s">
        <v>670</v>
      </c>
      <c r="F220" s="250" t="s">
        <v>671</v>
      </c>
      <c r="G220" s="251" t="s">
        <v>369</v>
      </c>
      <c r="H220" s="252">
        <v>25</v>
      </c>
      <c r="I220" s="253"/>
      <c r="J220" s="252">
        <f>ROUND(I220*H220,2)</f>
        <v>0</v>
      </c>
      <c r="K220" s="250" t="s">
        <v>132</v>
      </c>
      <c r="L220" s="254"/>
      <c r="M220" s="255" t="s">
        <v>1</v>
      </c>
      <c r="N220" s="256" t="s">
        <v>40</v>
      </c>
      <c r="O220" s="77"/>
      <c r="P220" s="212">
        <f>O220*H220</f>
        <v>0</v>
      </c>
      <c r="Q220" s="212">
        <v>0.0018</v>
      </c>
      <c r="R220" s="212">
        <f>Q220*H220</f>
        <v>0.044999999999999998</v>
      </c>
      <c r="S220" s="212">
        <v>0</v>
      </c>
      <c r="T220" s="213">
        <f>S220*H220</f>
        <v>0</v>
      </c>
      <c r="AR220" s="15" t="s">
        <v>175</v>
      </c>
      <c r="AT220" s="15" t="s">
        <v>211</v>
      </c>
      <c r="AU220" s="15" t="s">
        <v>79</v>
      </c>
      <c r="AY220" s="15" t="s">
        <v>126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5" t="s">
        <v>77</v>
      </c>
      <c r="BK220" s="214">
        <f>ROUND(I220*H220,2)</f>
        <v>0</v>
      </c>
      <c r="BL220" s="15" t="s">
        <v>133</v>
      </c>
      <c r="BM220" s="15" t="s">
        <v>672</v>
      </c>
    </row>
    <row r="221" s="1" customFormat="1" ht="16.5" customHeight="1">
      <c r="B221" s="36"/>
      <c r="C221" s="204" t="s">
        <v>360</v>
      </c>
      <c r="D221" s="204" t="s">
        <v>128</v>
      </c>
      <c r="E221" s="205" t="s">
        <v>673</v>
      </c>
      <c r="F221" s="206" t="s">
        <v>674</v>
      </c>
      <c r="G221" s="207" t="s">
        <v>369</v>
      </c>
      <c r="H221" s="208">
        <v>6</v>
      </c>
      <c r="I221" s="209"/>
      <c r="J221" s="208">
        <f>ROUND(I221*H221,2)</f>
        <v>0</v>
      </c>
      <c r="K221" s="206" t="s">
        <v>132</v>
      </c>
      <c r="L221" s="41"/>
      <c r="M221" s="210" t="s">
        <v>1</v>
      </c>
      <c r="N221" s="211" t="s">
        <v>40</v>
      </c>
      <c r="O221" s="77"/>
      <c r="P221" s="212">
        <f>O221*H221</f>
        <v>0</v>
      </c>
      <c r="Q221" s="212">
        <v>8.0000000000000007E-05</v>
      </c>
      <c r="R221" s="212">
        <f>Q221*H221</f>
        <v>0.00048000000000000007</v>
      </c>
      <c r="S221" s="212">
        <v>0</v>
      </c>
      <c r="T221" s="213">
        <f>S221*H221</f>
        <v>0</v>
      </c>
      <c r="AR221" s="15" t="s">
        <v>133</v>
      </c>
      <c r="AT221" s="15" t="s">
        <v>128</v>
      </c>
      <c r="AU221" s="15" t="s">
        <v>79</v>
      </c>
      <c r="AY221" s="15" t="s">
        <v>126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5" t="s">
        <v>77</v>
      </c>
      <c r="BK221" s="214">
        <f>ROUND(I221*H221,2)</f>
        <v>0</v>
      </c>
      <c r="BL221" s="15" t="s">
        <v>133</v>
      </c>
      <c r="BM221" s="15" t="s">
        <v>675</v>
      </c>
    </row>
    <row r="222" s="11" customFormat="1">
      <c r="B222" s="215"/>
      <c r="C222" s="216"/>
      <c r="D222" s="217" t="s">
        <v>135</v>
      </c>
      <c r="E222" s="218" t="s">
        <v>1</v>
      </c>
      <c r="F222" s="219" t="s">
        <v>676</v>
      </c>
      <c r="G222" s="216"/>
      <c r="H222" s="218" t="s">
        <v>1</v>
      </c>
      <c r="I222" s="220"/>
      <c r="J222" s="216"/>
      <c r="K222" s="216"/>
      <c r="L222" s="221"/>
      <c r="M222" s="222"/>
      <c r="N222" s="223"/>
      <c r="O222" s="223"/>
      <c r="P222" s="223"/>
      <c r="Q222" s="223"/>
      <c r="R222" s="223"/>
      <c r="S222" s="223"/>
      <c r="T222" s="224"/>
      <c r="AT222" s="225" t="s">
        <v>135</v>
      </c>
      <c r="AU222" s="225" t="s">
        <v>79</v>
      </c>
      <c r="AV222" s="11" t="s">
        <v>77</v>
      </c>
      <c r="AW222" s="11" t="s">
        <v>31</v>
      </c>
      <c r="AX222" s="11" t="s">
        <v>69</v>
      </c>
      <c r="AY222" s="225" t="s">
        <v>126</v>
      </c>
    </row>
    <row r="223" s="11" customFormat="1">
      <c r="B223" s="215"/>
      <c r="C223" s="216"/>
      <c r="D223" s="217" t="s">
        <v>135</v>
      </c>
      <c r="E223" s="218" t="s">
        <v>1</v>
      </c>
      <c r="F223" s="219" t="s">
        <v>677</v>
      </c>
      <c r="G223" s="216"/>
      <c r="H223" s="218" t="s">
        <v>1</v>
      </c>
      <c r="I223" s="220"/>
      <c r="J223" s="216"/>
      <c r="K223" s="216"/>
      <c r="L223" s="221"/>
      <c r="M223" s="222"/>
      <c r="N223" s="223"/>
      <c r="O223" s="223"/>
      <c r="P223" s="223"/>
      <c r="Q223" s="223"/>
      <c r="R223" s="223"/>
      <c r="S223" s="223"/>
      <c r="T223" s="224"/>
      <c r="AT223" s="225" t="s">
        <v>135</v>
      </c>
      <c r="AU223" s="225" t="s">
        <v>79</v>
      </c>
      <c r="AV223" s="11" t="s">
        <v>77</v>
      </c>
      <c r="AW223" s="11" t="s">
        <v>31</v>
      </c>
      <c r="AX223" s="11" t="s">
        <v>69</v>
      </c>
      <c r="AY223" s="225" t="s">
        <v>126</v>
      </c>
    </row>
    <row r="224" s="12" customFormat="1">
      <c r="B224" s="226"/>
      <c r="C224" s="227"/>
      <c r="D224" s="217" t="s">
        <v>135</v>
      </c>
      <c r="E224" s="228" t="s">
        <v>1</v>
      </c>
      <c r="F224" s="229" t="s">
        <v>162</v>
      </c>
      <c r="G224" s="227"/>
      <c r="H224" s="230">
        <v>6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AT224" s="236" t="s">
        <v>135</v>
      </c>
      <c r="AU224" s="236" t="s">
        <v>79</v>
      </c>
      <c r="AV224" s="12" t="s">
        <v>79</v>
      </c>
      <c r="AW224" s="12" t="s">
        <v>31</v>
      </c>
      <c r="AX224" s="12" t="s">
        <v>77</v>
      </c>
      <c r="AY224" s="236" t="s">
        <v>126</v>
      </c>
    </row>
    <row r="225" s="1" customFormat="1" ht="16.5" customHeight="1">
      <c r="B225" s="36"/>
      <c r="C225" s="248" t="s">
        <v>366</v>
      </c>
      <c r="D225" s="248" t="s">
        <v>211</v>
      </c>
      <c r="E225" s="249" t="s">
        <v>678</v>
      </c>
      <c r="F225" s="250" t="s">
        <v>679</v>
      </c>
      <c r="G225" s="251" t="s">
        <v>369</v>
      </c>
      <c r="H225" s="252">
        <v>6</v>
      </c>
      <c r="I225" s="253"/>
      <c r="J225" s="252">
        <f>ROUND(I225*H225,2)</f>
        <v>0</v>
      </c>
      <c r="K225" s="250" t="s">
        <v>132</v>
      </c>
      <c r="L225" s="254"/>
      <c r="M225" s="255" t="s">
        <v>1</v>
      </c>
      <c r="N225" s="256" t="s">
        <v>40</v>
      </c>
      <c r="O225" s="77"/>
      <c r="P225" s="212">
        <f>O225*H225</f>
        <v>0</v>
      </c>
      <c r="Q225" s="212">
        <v>0.00089999999999999998</v>
      </c>
      <c r="R225" s="212">
        <f>Q225*H225</f>
        <v>0.0054000000000000003</v>
      </c>
      <c r="S225" s="212">
        <v>0</v>
      </c>
      <c r="T225" s="213">
        <f>S225*H225</f>
        <v>0</v>
      </c>
      <c r="AR225" s="15" t="s">
        <v>175</v>
      </c>
      <c r="AT225" s="15" t="s">
        <v>211</v>
      </c>
      <c r="AU225" s="15" t="s">
        <v>79</v>
      </c>
      <c r="AY225" s="15" t="s">
        <v>126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5" t="s">
        <v>77</v>
      </c>
      <c r="BK225" s="214">
        <f>ROUND(I225*H225,2)</f>
        <v>0</v>
      </c>
      <c r="BL225" s="15" t="s">
        <v>133</v>
      </c>
      <c r="BM225" s="15" t="s">
        <v>680</v>
      </c>
    </row>
    <row r="226" s="1" customFormat="1" ht="16.5" customHeight="1">
      <c r="B226" s="36"/>
      <c r="C226" s="204" t="s">
        <v>371</v>
      </c>
      <c r="D226" s="204" t="s">
        <v>128</v>
      </c>
      <c r="E226" s="205" t="s">
        <v>681</v>
      </c>
      <c r="F226" s="206" t="s">
        <v>682</v>
      </c>
      <c r="G226" s="207" t="s">
        <v>369</v>
      </c>
      <c r="H226" s="208">
        <v>14</v>
      </c>
      <c r="I226" s="209"/>
      <c r="J226" s="208">
        <f>ROUND(I226*H226,2)</f>
        <v>0</v>
      </c>
      <c r="K226" s="206" t="s">
        <v>132</v>
      </c>
      <c r="L226" s="41"/>
      <c r="M226" s="210" t="s">
        <v>1</v>
      </c>
      <c r="N226" s="211" t="s">
        <v>40</v>
      </c>
      <c r="O226" s="77"/>
      <c r="P226" s="212">
        <f>O226*H226</f>
        <v>0</v>
      </c>
      <c r="Q226" s="212">
        <v>0.00010000000000000001</v>
      </c>
      <c r="R226" s="212">
        <f>Q226*H226</f>
        <v>0.0014</v>
      </c>
      <c r="S226" s="212">
        <v>0</v>
      </c>
      <c r="T226" s="213">
        <f>S226*H226</f>
        <v>0</v>
      </c>
      <c r="AR226" s="15" t="s">
        <v>133</v>
      </c>
      <c r="AT226" s="15" t="s">
        <v>128</v>
      </c>
      <c r="AU226" s="15" t="s">
        <v>79</v>
      </c>
      <c r="AY226" s="15" t="s">
        <v>126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5" t="s">
        <v>77</v>
      </c>
      <c r="BK226" s="214">
        <f>ROUND(I226*H226,2)</f>
        <v>0</v>
      </c>
      <c r="BL226" s="15" t="s">
        <v>133</v>
      </c>
      <c r="BM226" s="15" t="s">
        <v>683</v>
      </c>
    </row>
    <row r="227" s="11" customFormat="1">
      <c r="B227" s="215"/>
      <c r="C227" s="216"/>
      <c r="D227" s="217" t="s">
        <v>135</v>
      </c>
      <c r="E227" s="218" t="s">
        <v>1</v>
      </c>
      <c r="F227" s="219" t="s">
        <v>684</v>
      </c>
      <c r="G227" s="216"/>
      <c r="H227" s="218" t="s">
        <v>1</v>
      </c>
      <c r="I227" s="220"/>
      <c r="J227" s="216"/>
      <c r="K227" s="216"/>
      <c r="L227" s="221"/>
      <c r="M227" s="222"/>
      <c r="N227" s="223"/>
      <c r="O227" s="223"/>
      <c r="P227" s="223"/>
      <c r="Q227" s="223"/>
      <c r="R227" s="223"/>
      <c r="S227" s="223"/>
      <c r="T227" s="224"/>
      <c r="AT227" s="225" t="s">
        <v>135</v>
      </c>
      <c r="AU227" s="225" t="s">
        <v>79</v>
      </c>
      <c r="AV227" s="11" t="s">
        <v>77</v>
      </c>
      <c r="AW227" s="11" t="s">
        <v>31</v>
      </c>
      <c r="AX227" s="11" t="s">
        <v>69</v>
      </c>
      <c r="AY227" s="225" t="s">
        <v>126</v>
      </c>
    </row>
    <row r="228" s="12" customFormat="1">
      <c r="B228" s="226"/>
      <c r="C228" s="227"/>
      <c r="D228" s="217" t="s">
        <v>135</v>
      </c>
      <c r="E228" s="228" t="s">
        <v>1</v>
      </c>
      <c r="F228" s="229" t="s">
        <v>210</v>
      </c>
      <c r="G228" s="227"/>
      <c r="H228" s="230">
        <v>14</v>
      </c>
      <c r="I228" s="231"/>
      <c r="J228" s="227"/>
      <c r="K228" s="227"/>
      <c r="L228" s="232"/>
      <c r="M228" s="233"/>
      <c r="N228" s="234"/>
      <c r="O228" s="234"/>
      <c r="P228" s="234"/>
      <c r="Q228" s="234"/>
      <c r="R228" s="234"/>
      <c r="S228" s="234"/>
      <c r="T228" s="235"/>
      <c r="AT228" s="236" t="s">
        <v>135</v>
      </c>
      <c r="AU228" s="236" t="s">
        <v>79</v>
      </c>
      <c r="AV228" s="12" t="s">
        <v>79</v>
      </c>
      <c r="AW228" s="12" t="s">
        <v>31</v>
      </c>
      <c r="AX228" s="12" t="s">
        <v>77</v>
      </c>
      <c r="AY228" s="236" t="s">
        <v>126</v>
      </c>
    </row>
    <row r="229" s="1" customFormat="1" ht="16.5" customHeight="1">
      <c r="B229" s="36"/>
      <c r="C229" s="248" t="s">
        <v>376</v>
      </c>
      <c r="D229" s="248" t="s">
        <v>211</v>
      </c>
      <c r="E229" s="249" t="s">
        <v>685</v>
      </c>
      <c r="F229" s="250" t="s">
        <v>686</v>
      </c>
      <c r="G229" s="251" t="s">
        <v>369</v>
      </c>
      <c r="H229" s="252">
        <v>14</v>
      </c>
      <c r="I229" s="253"/>
      <c r="J229" s="252">
        <f>ROUND(I229*H229,2)</f>
        <v>0</v>
      </c>
      <c r="K229" s="250" t="s">
        <v>132</v>
      </c>
      <c r="L229" s="254"/>
      <c r="M229" s="255" t="s">
        <v>1</v>
      </c>
      <c r="N229" s="256" t="s">
        <v>40</v>
      </c>
      <c r="O229" s="77"/>
      <c r="P229" s="212">
        <f>O229*H229</f>
        <v>0</v>
      </c>
      <c r="Q229" s="212">
        <v>0.0067999999999999996</v>
      </c>
      <c r="R229" s="212">
        <f>Q229*H229</f>
        <v>0.095199999999999993</v>
      </c>
      <c r="S229" s="212">
        <v>0</v>
      </c>
      <c r="T229" s="213">
        <f>S229*H229</f>
        <v>0</v>
      </c>
      <c r="AR229" s="15" t="s">
        <v>175</v>
      </c>
      <c r="AT229" s="15" t="s">
        <v>211</v>
      </c>
      <c r="AU229" s="15" t="s">
        <v>79</v>
      </c>
      <c r="AY229" s="15" t="s">
        <v>126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5" t="s">
        <v>77</v>
      </c>
      <c r="BK229" s="214">
        <f>ROUND(I229*H229,2)</f>
        <v>0</v>
      </c>
      <c r="BL229" s="15" t="s">
        <v>133</v>
      </c>
      <c r="BM229" s="15" t="s">
        <v>687</v>
      </c>
    </row>
    <row r="230" s="10" customFormat="1" ht="22.8" customHeight="1">
      <c r="B230" s="188"/>
      <c r="C230" s="189"/>
      <c r="D230" s="190" t="s">
        <v>68</v>
      </c>
      <c r="E230" s="202" t="s">
        <v>364</v>
      </c>
      <c r="F230" s="202" t="s">
        <v>365</v>
      </c>
      <c r="G230" s="189"/>
      <c r="H230" s="189"/>
      <c r="I230" s="192"/>
      <c r="J230" s="203">
        <f>BK230</f>
        <v>0</v>
      </c>
      <c r="K230" s="189"/>
      <c r="L230" s="194"/>
      <c r="M230" s="195"/>
      <c r="N230" s="196"/>
      <c r="O230" s="196"/>
      <c r="P230" s="197">
        <f>SUM(P231:P252)</f>
        <v>0</v>
      </c>
      <c r="Q230" s="196"/>
      <c r="R230" s="197">
        <f>SUM(R231:R252)</f>
        <v>60.670820000000006</v>
      </c>
      <c r="S230" s="196"/>
      <c r="T230" s="198">
        <f>SUM(T231:T252)</f>
        <v>0</v>
      </c>
      <c r="AR230" s="199" t="s">
        <v>77</v>
      </c>
      <c r="AT230" s="200" t="s">
        <v>68</v>
      </c>
      <c r="AU230" s="200" t="s">
        <v>77</v>
      </c>
      <c r="AY230" s="199" t="s">
        <v>126</v>
      </c>
      <c r="BK230" s="201">
        <f>SUM(BK231:BK252)</f>
        <v>0</v>
      </c>
    </row>
    <row r="231" s="1" customFormat="1" ht="16.5" customHeight="1">
      <c r="B231" s="36"/>
      <c r="C231" s="204" t="s">
        <v>382</v>
      </c>
      <c r="D231" s="204" t="s">
        <v>128</v>
      </c>
      <c r="E231" s="205" t="s">
        <v>688</v>
      </c>
      <c r="F231" s="206" t="s">
        <v>689</v>
      </c>
      <c r="G231" s="207" t="s">
        <v>369</v>
      </c>
      <c r="H231" s="208">
        <v>1</v>
      </c>
      <c r="I231" s="209"/>
      <c r="J231" s="208">
        <f>ROUND(I231*H231,2)</f>
        <v>0</v>
      </c>
      <c r="K231" s="206" t="s">
        <v>132</v>
      </c>
      <c r="L231" s="41"/>
      <c r="M231" s="210" t="s">
        <v>1</v>
      </c>
      <c r="N231" s="211" t="s">
        <v>40</v>
      </c>
      <c r="O231" s="77"/>
      <c r="P231" s="212">
        <f>O231*H231</f>
        <v>0</v>
      </c>
      <c r="Q231" s="212">
        <v>1.0000000000000001E-05</v>
      </c>
      <c r="R231" s="212">
        <f>Q231*H231</f>
        <v>1.0000000000000001E-05</v>
      </c>
      <c r="S231" s="212">
        <v>0</v>
      </c>
      <c r="T231" s="213">
        <f>S231*H231</f>
        <v>0</v>
      </c>
      <c r="AR231" s="15" t="s">
        <v>133</v>
      </c>
      <c r="AT231" s="15" t="s">
        <v>128</v>
      </c>
      <c r="AU231" s="15" t="s">
        <v>79</v>
      </c>
      <c r="AY231" s="15" t="s">
        <v>126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5" t="s">
        <v>77</v>
      </c>
      <c r="BK231" s="214">
        <f>ROUND(I231*H231,2)</f>
        <v>0</v>
      </c>
      <c r="BL231" s="15" t="s">
        <v>133</v>
      </c>
      <c r="BM231" s="15" t="s">
        <v>690</v>
      </c>
    </row>
    <row r="232" s="11" customFormat="1">
      <c r="B232" s="215"/>
      <c r="C232" s="216"/>
      <c r="D232" s="217" t="s">
        <v>135</v>
      </c>
      <c r="E232" s="218" t="s">
        <v>1</v>
      </c>
      <c r="F232" s="219" t="s">
        <v>691</v>
      </c>
      <c r="G232" s="216"/>
      <c r="H232" s="218" t="s">
        <v>1</v>
      </c>
      <c r="I232" s="220"/>
      <c r="J232" s="216"/>
      <c r="K232" s="216"/>
      <c r="L232" s="221"/>
      <c r="M232" s="222"/>
      <c r="N232" s="223"/>
      <c r="O232" s="223"/>
      <c r="P232" s="223"/>
      <c r="Q232" s="223"/>
      <c r="R232" s="223"/>
      <c r="S232" s="223"/>
      <c r="T232" s="224"/>
      <c r="AT232" s="225" t="s">
        <v>135</v>
      </c>
      <c r="AU232" s="225" t="s">
        <v>79</v>
      </c>
      <c r="AV232" s="11" t="s">
        <v>77</v>
      </c>
      <c r="AW232" s="11" t="s">
        <v>31</v>
      </c>
      <c r="AX232" s="11" t="s">
        <v>69</v>
      </c>
      <c r="AY232" s="225" t="s">
        <v>126</v>
      </c>
    </row>
    <row r="233" s="12" customFormat="1">
      <c r="B233" s="226"/>
      <c r="C233" s="227"/>
      <c r="D233" s="217" t="s">
        <v>135</v>
      </c>
      <c r="E233" s="228" t="s">
        <v>1</v>
      </c>
      <c r="F233" s="229" t="s">
        <v>77</v>
      </c>
      <c r="G233" s="227"/>
      <c r="H233" s="230">
        <v>1</v>
      </c>
      <c r="I233" s="231"/>
      <c r="J233" s="227"/>
      <c r="K233" s="227"/>
      <c r="L233" s="232"/>
      <c r="M233" s="233"/>
      <c r="N233" s="234"/>
      <c r="O233" s="234"/>
      <c r="P233" s="234"/>
      <c r="Q233" s="234"/>
      <c r="R233" s="234"/>
      <c r="S233" s="234"/>
      <c r="T233" s="235"/>
      <c r="AT233" s="236" t="s">
        <v>135</v>
      </c>
      <c r="AU233" s="236" t="s">
        <v>79</v>
      </c>
      <c r="AV233" s="12" t="s">
        <v>79</v>
      </c>
      <c r="AW233" s="12" t="s">
        <v>31</v>
      </c>
      <c r="AX233" s="12" t="s">
        <v>77</v>
      </c>
      <c r="AY233" s="236" t="s">
        <v>126</v>
      </c>
    </row>
    <row r="234" s="1" customFormat="1" ht="16.5" customHeight="1">
      <c r="B234" s="36"/>
      <c r="C234" s="248" t="s">
        <v>388</v>
      </c>
      <c r="D234" s="248" t="s">
        <v>211</v>
      </c>
      <c r="E234" s="249" t="s">
        <v>692</v>
      </c>
      <c r="F234" s="250" t="s">
        <v>693</v>
      </c>
      <c r="G234" s="251" t="s">
        <v>369</v>
      </c>
      <c r="H234" s="252">
        <v>1</v>
      </c>
      <c r="I234" s="253"/>
      <c r="J234" s="252">
        <f>ROUND(I234*H234,2)</f>
        <v>0</v>
      </c>
      <c r="K234" s="250" t="s">
        <v>1</v>
      </c>
      <c r="L234" s="254"/>
      <c r="M234" s="255" t="s">
        <v>1</v>
      </c>
      <c r="N234" s="256" t="s">
        <v>40</v>
      </c>
      <c r="O234" s="77"/>
      <c r="P234" s="212">
        <f>O234*H234</f>
        <v>0</v>
      </c>
      <c r="Q234" s="212">
        <v>0.025000000000000001</v>
      </c>
      <c r="R234" s="212">
        <f>Q234*H234</f>
        <v>0.025000000000000001</v>
      </c>
      <c r="S234" s="212">
        <v>0</v>
      </c>
      <c r="T234" s="213">
        <f>S234*H234</f>
        <v>0</v>
      </c>
      <c r="AR234" s="15" t="s">
        <v>175</v>
      </c>
      <c r="AT234" s="15" t="s">
        <v>211</v>
      </c>
      <c r="AU234" s="15" t="s">
        <v>79</v>
      </c>
      <c r="AY234" s="15" t="s">
        <v>126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5" t="s">
        <v>77</v>
      </c>
      <c r="BK234" s="214">
        <f>ROUND(I234*H234,2)</f>
        <v>0</v>
      </c>
      <c r="BL234" s="15" t="s">
        <v>133</v>
      </c>
      <c r="BM234" s="15" t="s">
        <v>694</v>
      </c>
    </row>
    <row r="235" s="1" customFormat="1" ht="16.5" customHeight="1">
      <c r="B235" s="36"/>
      <c r="C235" s="204" t="s">
        <v>393</v>
      </c>
      <c r="D235" s="204" t="s">
        <v>128</v>
      </c>
      <c r="E235" s="205" t="s">
        <v>695</v>
      </c>
      <c r="F235" s="206" t="s">
        <v>696</v>
      </c>
      <c r="G235" s="207" t="s">
        <v>369</v>
      </c>
      <c r="H235" s="208">
        <v>13</v>
      </c>
      <c r="I235" s="209"/>
      <c r="J235" s="208">
        <f>ROUND(I235*H235,2)</f>
        <v>0</v>
      </c>
      <c r="K235" s="206" t="s">
        <v>132</v>
      </c>
      <c r="L235" s="41"/>
      <c r="M235" s="210" t="s">
        <v>1</v>
      </c>
      <c r="N235" s="211" t="s">
        <v>40</v>
      </c>
      <c r="O235" s="77"/>
      <c r="P235" s="212">
        <f>O235*H235</f>
        <v>0</v>
      </c>
      <c r="Q235" s="212">
        <v>2.1167600000000002</v>
      </c>
      <c r="R235" s="212">
        <f>Q235*H235</f>
        <v>27.517880000000002</v>
      </c>
      <c r="S235" s="212">
        <v>0</v>
      </c>
      <c r="T235" s="213">
        <f>S235*H235</f>
        <v>0</v>
      </c>
      <c r="AR235" s="15" t="s">
        <v>133</v>
      </c>
      <c r="AT235" s="15" t="s">
        <v>128</v>
      </c>
      <c r="AU235" s="15" t="s">
        <v>79</v>
      </c>
      <c r="AY235" s="15" t="s">
        <v>126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5" t="s">
        <v>77</v>
      </c>
      <c r="BK235" s="214">
        <f>ROUND(I235*H235,2)</f>
        <v>0</v>
      </c>
      <c r="BL235" s="15" t="s">
        <v>133</v>
      </c>
      <c r="BM235" s="15" t="s">
        <v>697</v>
      </c>
    </row>
    <row r="236" s="1" customFormat="1" ht="16.5" customHeight="1">
      <c r="B236" s="36"/>
      <c r="C236" s="248" t="s">
        <v>397</v>
      </c>
      <c r="D236" s="248" t="s">
        <v>211</v>
      </c>
      <c r="E236" s="249" t="s">
        <v>698</v>
      </c>
      <c r="F236" s="250" t="s">
        <v>699</v>
      </c>
      <c r="G236" s="251" t="s">
        <v>369</v>
      </c>
      <c r="H236" s="252">
        <v>12</v>
      </c>
      <c r="I236" s="253"/>
      <c r="J236" s="252">
        <f>ROUND(I236*H236,2)</f>
        <v>0</v>
      </c>
      <c r="K236" s="250" t="s">
        <v>132</v>
      </c>
      <c r="L236" s="254"/>
      <c r="M236" s="255" t="s">
        <v>1</v>
      </c>
      <c r="N236" s="256" t="s">
        <v>40</v>
      </c>
      <c r="O236" s="77"/>
      <c r="P236" s="212">
        <f>O236*H236</f>
        <v>0</v>
      </c>
      <c r="Q236" s="212">
        <v>0.54800000000000004</v>
      </c>
      <c r="R236" s="212">
        <f>Q236*H236</f>
        <v>6.5760000000000005</v>
      </c>
      <c r="S236" s="212">
        <v>0</v>
      </c>
      <c r="T236" s="213">
        <f>S236*H236</f>
        <v>0</v>
      </c>
      <c r="AR236" s="15" t="s">
        <v>175</v>
      </c>
      <c r="AT236" s="15" t="s">
        <v>211</v>
      </c>
      <c r="AU236" s="15" t="s">
        <v>79</v>
      </c>
      <c r="AY236" s="15" t="s">
        <v>126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5" t="s">
        <v>77</v>
      </c>
      <c r="BK236" s="214">
        <f>ROUND(I236*H236,2)</f>
        <v>0</v>
      </c>
      <c r="BL236" s="15" t="s">
        <v>133</v>
      </c>
      <c r="BM236" s="15" t="s">
        <v>700</v>
      </c>
    </row>
    <row r="237" s="1" customFormat="1" ht="16.5" customHeight="1">
      <c r="B237" s="36"/>
      <c r="C237" s="248" t="s">
        <v>401</v>
      </c>
      <c r="D237" s="248" t="s">
        <v>211</v>
      </c>
      <c r="E237" s="249" t="s">
        <v>701</v>
      </c>
      <c r="F237" s="250" t="s">
        <v>702</v>
      </c>
      <c r="G237" s="251" t="s">
        <v>369</v>
      </c>
      <c r="H237" s="252">
        <v>1</v>
      </c>
      <c r="I237" s="253"/>
      <c r="J237" s="252">
        <f>ROUND(I237*H237,2)</f>
        <v>0</v>
      </c>
      <c r="K237" s="250" t="s">
        <v>1</v>
      </c>
      <c r="L237" s="254"/>
      <c r="M237" s="255" t="s">
        <v>1</v>
      </c>
      <c r="N237" s="256" t="s">
        <v>40</v>
      </c>
      <c r="O237" s="77"/>
      <c r="P237" s="212">
        <f>O237*H237</f>
        <v>0</v>
      </c>
      <c r="Q237" s="212">
        <v>1</v>
      </c>
      <c r="R237" s="212">
        <f>Q237*H237</f>
        <v>1</v>
      </c>
      <c r="S237" s="212">
        <v>0</v>
      </c>
      <c r="T237" s="213">
        <f>S237*H237</f>
        <v>0</v>
      </c>
      <c r="AR237" s="15" t="s">
        <v>175</v>
      </c>
      <c r="AT237" s="15" t="s">
        <v>211</v>
      </c>
      <c r="AU237" s="15" t="s">
        <v>79</v>
      </c>
      <c r="AY237" s="15" t="s">
        <v>126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5" t="s">
        <v>77</v>
      </c>
      <c r="BK237" s="214">
        <f>ROUND(I237*H237,2)</f>
        <v>0</v>
      </c>
      <c r="BL237" s="15" t="s">
        <v>133</v>
      </c>
      <c r="BM237" s="15" t="s">
        <v>703</v>
      </c>
    </row>
    <row r="238" s="1" customFormat="1" ht="16.5" customHeight="1">
      <c r="B238" s="36"/>
      <c r="C238" s="248" t="s">
        <v>405</v>
      </c>
      <c r="D238" s="248" t="s">
        <v>211</v>
      </c>
      <c r="E238" s="249" t="s">
        <v>704</v>
      </c>
      <c r="F238" s="250" t="s">
        <v>705</v>
      </c>
      <c r="G238" s="251" t="s">
        <v>369</v>
      </c>
      <c r="H238" s="252">
        <v>17</v>
      </c>
      <c r="I238" s="253"/>
      <c r="J238" s="252">
        <f>ROUND(I238*H238,2)</f>
        <v>0</v>
      </c>
      <c r="K238" s="250" t="s">
        <v>132</v>
      </c>
      <c r="L238" s="254"/>
      <c r="M238" s="255" t="s">
        <v>1</v>
      </c>
      <c r="N238" s="256" t="s">
        <v>40</v>
      </c>
      <c r="O238" s="77"/>
      <c r="P238" s="212">
        <f>O238*H238</f>
        <v>0</v>
      </c>
      <c r="Q238" s="212">
        <v>0.254</v>
      </c>
      <c r="R238" s="212">
        <f>Q238*H238</f>
        <v>4.3179999999999996</v>
      </c>
      <c r="S238" s="212">
        <v>0</v>
      </c>
      <c r="T238" s="213">
        <f>S238*H238</f>
        <v>0</v>
      </c>
      <c r="AR238" s="15" t="s">
        <v>175</v>
      </c>
      <c r="AT238" s="15" t="s">
        <v>211</v>
      </c>
      <c r="AU238" s="15" t="s">
        <v>79</v>
      </c>
      <c r="AY238" s="15" t="s">
        <v>126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5" t="s">
        <v>77</v>
      </c>
      <c r="BK238" s="214">
        <f>ROUND(I238*H238,2)</f>
        <v>0</v>
      </c>
      <c r="BL238" s="15" t="s">
        <v>133</v>
      </c>
      <c r="BM238" s="15" t="s">
        <v>706</v>
      </c>
    </row>
    <row r="239" s="1" customFormat="1" ht="16.5" customHeight="1">
      <c r="B239" s="36"/>
      <c r="C239" s="248" t="s">
        <v>409</v>
      </c>
      <c r="D239" s="248" t="s">
        <v>211</v>
      </c>
      <c r="E239" s="249" t="s">
        <v>707</v>
      </c>
      <c r="F239" s="250" t="s">
        <v>708</v>
      </c>
      <c r="G239" s="251" t="s">
        <v>369</v>
      </c>
      <c r="H239" s="252">
        <v>30</v>
      </c>
      <c r="I239" s="253"/>
      <c r="J239" s="252">
        <f>ROUND(I239*H239,2)</f>
        <v>0</v>
      </c>
      <c r="K239" s="250" t="s">
        <v>132</v>
      </c>
      <c r="L239" s="254"/>
      <c r="M239" s="255" t="s">
        <v>1</v>
      </c>
      <c r="N239" s="256" t="s">
        <v>40</v>
      </c>
      <c r="O239" s="77"/>
      <c r="P239" s="212">
        <f>O239*H239</f>
        <v>0</v>
      </c>
      <c r="Q239" s="212">
        <v>0.002</v>
      </c>
      <c r="R239" s="212">
        <f>Q239*H239</f>
        <v>0.059999999999999998</v>
      </c>
      <c r="S239" s="212">
        <v>0</v>
      </c>
      <c r="T239" s="213">
        <f>S239*H239</f>
        <v>0</v>
      </c>
      <c r="AR239" s="15" t="s">
        <v>175</v>
      </c>
      <c r="AT239" s="15" t="s">
        <v>211</v>
      </c>
      <c r="AU239" s="15" t="s">
        <v>79</v>
      </c>
      <c r="AY239" s="15" t="s">
        <v>126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5" t="s">
        <v>77</v>
      </c>
      <c r="BK239" s="214">
        <f>ROUND(I239*H239,2)</f>
        <v>0</v>
      </c>
      <c r="BL239" s="15" t="s">
        <v>133</v>
      </c>
      <c r="BM239" s="15" t="s">
        <v>709</v>
      </c>
    </row>
    <row r="240" s="1" customFormat="1" ht="16.5" customHeight="1">
      <c r="B240" s="36"/>
      <c r="C240" s="204" t="s">
        <v>413</v>
      </c>
      <c r="D240" s="204" t="s">
        <v>128</v>
      </c>
      <c r="E240" s="205" t="s">
        <v>710</v>
      </c>
      <c r="F240" s="206" t="s">
        <v>711</v>
      </c>
      <c r="G240" s="207" t="s">
        <v>369</v>
      </c>
      <c r="H240" s="208">
        <v>13</v>
      </c>
      <c r="I240" s="209"/>
      <c r="J240" s="208">
        <f>ROUND(I240*H240,2)</f>
        <v>0</v>
      </c>
      <c r="K240" s="206" t="s">
        <v>132</v>
      </c>
      <c r="L240" s="41"/>
      <c r="M240" s="210" t="s">
        <v>1</v>
      </c>
      <c r="N240" s="211" t="s">
        <v>40</v>
      </c>
      <c r="O240" s="77"/>
      <c r="P240" s="212">
        <f>O240*H240</f>
        <v>0</v>
      </c>
      <c r="Q240" s="212">
        <v>0.21734000000000001</v>
      </c>
      <c r="R240" s="212">
        <f>Q240*H240</f>
        <v>2.8254200000000003</v>
      </c>
      <c r="S240" s="212">
        <v>0</v>
      </c>
      <c r="T240" s="213">
        <f>S240*H240</f>
        <v>0</v>
      </c>
      <c r="AR240" s="15" t="s">
        <v>133</v>
      </c>
      <c r="AT240" s="15" t="s">
        <v>128</v>
      </c>
      <c r="AU240" s="15" t="s">
        <v>79</v>
      </c>
      <c r="AY240" s="15" t="s">
        <v>126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5" t="s">
        <v>77</v>
      </c>
      <c r="BK240" s="214">
        <f>ROUND(I240*H240,2)</f>
        <v>0</v>
      </c>
      <c r="BL240" s="15" t="s">
        <v>133</v>
      </c>
      <c r="BM240" s="15" t="s">
        <v>712</v>
      </c>
    </row>
    <row r="241" s="1" customFormat="1" ht="16.5" customHeight="1">
      <c r="B241" s="36"/>
      <c r="C241" s="248" t="s">
        <v>417</v>
      </c>
      <c r="D241" s="248" t="s">
        <v>211</v>
      </c>
      <c r="E241" s="249" t="s">
        <v>713</v>
      </c>
      <c r="F241" s="250" t="s">
        <v>714</v>
      </c>
      <c r="G241" s="251" t="s">
        <v>369</v>
      </c>
      <c r="H241" s="252">
        <v>13</v>
      </c>
      <c r="I241" s="253"/>
      <c r="J241" s="252">
        <f>ROUND(I241*H241,2)</f>
        <v>0</v>
      </c>
      <c r="K241" s="250" t="s">
        <v>132</v>
      </c>
      <c r="L241" s="254"/>
      <c r="M241" s="255" t="s">
        <v>1</v>
      </c>
      <c r="N241" s="256" t="s">
        <v>40</v>
      </c>
      <c r="O241" s="77"/>
      <c r="P241" s="212">
        <f>O241*H241</f>
        <v>0</v>
      </c>
      <c r="Q241" s="212">
        <v>0.19600000000000001</v>
      </c>
      <c r="R241" s="212">
        <f>Q241*H241</f>
        <v>2.548</v>
      </c>
      <c r="S241" s="212">
        <v>0</v>
      </c>
      <c r="T241" s="213">
        <f>S241*H241</f>
        <v>0</v>
      </c>
      <c r="AR241" s="15" t="s">
        <v>175</v>
      </c>
      <c r="AT241" s="15" t="s">
        <v>211</v>
      </c>
      <c r="AU241" s="15" t="s">
        <v>79</v>
      </c>
      <c r="AY241" s="15" t="s">
        <v>126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5" t="s">
        <v>77</v>
      </c>
      <c r="BK241" s="214">
        <f>ROUND(I241*H241,2)</f>
        <v>0</v>
      </c>
      <c r="BL241" s="15" t="s">
        <v>133</v>
      </c>
      <c r="BM241" s="15" t="s">
        <v>715</v>
      </c>
    </row>
    <row r="242" s="1" customFormat="1" ht="16.5" customHeight="1">
      <c r="B242" s="36"/>
      <c r="C242" s="204" t="s">
        <v>421</v>
      </c>
      <c r="D242" s="204" t="s">
        <v>128</v>
      </c>
      <c r="E242" s="205" t="s">
        <v>716</v>
      </c>
      <c r="F242" s="206" t="s">
        <v>717</v>
      </c>
      <c r="G242" s="207" t="s">
        <v>254</v>
      </c>
      <c r="H242" s="208">
        <v>504</v>
      </c>
      <c r="I242" s="209"/>
      <c r="J242" s="208">
        <f>ROUND(I242*H242,2)</f>
        <v>0</v>
      </c>
      <c r="K242" s="206" t="s">
        <v>132</v>
      </c>
      <c r="L242" s="41"/>
      <c r="M242" s="210" t="s">
        <v>1</v>
      </c>
      <c r="N242" s="211" t="s">
        <v>40</v>
      </c>
      <c r="O242" s="77"/>
      <c r="P242" s="212">
        <f>O242*H242</f>
        <v>0</v>
      </c>
      <c r="Q242" s="212">
        <v>0.00012999999999999999</v>
      </c>
      <c r="R242" s="212">
        <f>Q242*H242</f>
        <v>0.065519999999999995</v>
      </c>
      <c r="S242" s="212">
        <v>0</v>
      </c>
      <c r="T242" s="213">
        <f>S242*H242</f>
        <v>0</v>
      </c>
      <c r="AR242" s="15" t="s">
        <v>133</v>
      </c>
      <c r="AT242" s="15" t="s">
        <v>128</v>
      </c>
      <c r="AU242" s="15" t="s">
        <v>79</v>
      </c>
      <c r="AY242" s="15" t="s">
        <v>126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5" t="s">
        <v>77</v>
      </c>
      <c r="BK242" s="214">
        <f>ROUND(I242*H242,2)</f>
        <v>0</v>
      </c>
      <c r="BL242" s="15" t="s">
        <v>133</v>
      </c>
      <c r="BM242" s="15" t="s">
        <v>718</v>
      </c>
    </row>
    <row r="243" s="1" customFormat="1" ht="16.5" customHeight="1">
      <c r="B243" s="36"/>
      <c r="C243" s="204" t="s">
        <v>426</v>
      </c>
      <c r="D243" s="204" t="s">
        <v>128</v>
      </c>
      <c r="E243" s="205" t="s">
        <v>719</v>
      </c>
      <c r="F243" s="206" t="s">
        <v>720</v>
      </c>
      <c r="G243" s="207" t="s">
        <v>211</v>
      </c>
      <c r="H243" s="208">
        <v>504</v>
      </c>
      <c r="I243" s="209"/>
      <c r="J243" s="208">
        <f>ROUND(I243*H243,2)</f>
        <v>0</v>
      </c>
      <c r="K243" s="206" t="s">
        <v>1</v>
      </c>
      <c r="L243" s="41"/>
      <c r="M243" s="210" t="s">
        <v>1</v>
      </c>
      <c r="N243" s="211" t="s">
        <v>40</v>
      </c>
      <c r="O243" s="77"/>
      <c r="P243" s="212">
        <f>O243*H243</f>
        <v>0</v>
      </c>
      <c r="Q243" s="212">
        <v>0</v>
      </c>
      <c r="R243" s="212">
        <f>Q243*H243</f>
        <v>0</v>
      </c>
      <c r="S243" s="212">
        <v>0</v>
      </c>
      <c r="T243" s="213">
        <f>S243*H243</f>
        <v>0</v>
      </c>
      <c r="AR243" s="15" t="s">
        <v>133</v>
      </c>
      <c r="AT243" s="15" t="s">
        <v>128</v>
      </c>
      <c r="AU243" s="15" t="s">
        <v>79</v>
      </c>
      <c r="AY243" s="15" t="s">
        <v>126</v>
      </c>
      <c r="BE243" s="214">
        <f>IF(N243="základní",J243,0)</f>
        <v>0</v>
      </c>
      <c r="BF243" s="214">
        <f>IF(N243="snížená",J243,0)</f>
        <v>0</v>
      </c>
      <c r="BG243" s="214">
        <f>IF(N243="zákl. přenesená",J243,0)</f>
        <v>0</v>
      </c>
      <c r="BH243" s="214">
        <f>IF(N243="sníž. přenesená",J243,0)</f>
        <v>0</v>
      </c>
      <c r="BI243" s="214">
        <f>IF(N243="nulová",J243,0)</f>
        <v>0</v>
      </c>
      <c r="BJ243" s="15" t="s">
        <v>77</v>
      </c>
      <c r="BK243" s="214">
        <f>ROUND(I243*H243,2)</f>
        <v>0</v>
      </c>
      <c r="BL243" s="15" t="s">
        <v>133</v>
      </c>
      <c r="BM243" s="15" t="s">
        <v>721</v>
      </c>
    </row>
    <row r="244" s="1" customFormat="1" ht="16.5" customHeight="1">
      <c r="B244" s="36"/>
      <c r="C244" s="204" t="s">
        <v>431</v>
      </c>
      <c r="D244" s="204" t="s">
        <v>128</v>
      </c>
      <c r="E244" s="205" t="s">
        <v>722</v>
      </c>
      <c r="F244" s="206" t="s">
        <v>723</v>
      </c>
      <c r="G244" s="207" t="s">
        <v>724</v>
      </c>
      <c r="H244" s="208">
        <v>1</v>
      </c>
      <c r="I244" s="209"/>
      <c r="J244" s="208">
        <f>ROUND(I244*H244,2)</f>
        <v>0</v>
      </c>
      <c r="K244" s="206" t="s">
        <v>1</v>
      </c>
      <c r="L244" s="41"/>
      <c r="M244" s="210" t="s">
        <v>1</v>
      </c>
      <c r="N244" s="211" t="s">
        <v>40</v>
      </c>
      <c r="O244" s="77"/>
      <c r="P244" s="212">
        <f>O244*H244</f>
        <v>0</v>
      </c>
      <c r="Q244" s="212">
        <v>15.726889999999999</v>
      </c>
      <c r="R244" s="212">
        <f>Q244*H244</f>
        <v>15.726889999999999</v>
      </c>
      <c r="S244" s="212">
        <v>0</v>
      </c>
      <c r="T244" s="213">
        <f>S244*H244</f>
        <v>0</v>
      </c>
      <c r="AR244" s="15" t="s">
        <v>133</v>
      </c>
      <c r="AT244" s="15" t="s">
        <v>128</v>
      </c>
      <c r="AU244" s="15" t="s">
        <v>79</v>
      </c>
      <c r="AY244" s="15" t="s">
        <v>126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5" t="s">
        <v>77</v>
      </c>
      <c r="BK244" s="214">
        <f>ROUND(I244*H244,2)</f>
        <v>0</v>
      </c>
      <c r="BL244" s="15" t="s">
        <v>133</v>
      </c>
      <c r="BM244" s="15" t="s">
        <v>725</v>
      </c>
    </row>
    <row r="245" s="11" customFormat="1">
      <c r="B245" s="215"/>
      <c r="C245" s="216"/>
      <c r="D245" s="217" t="s">
        <v>135</v>
      </c>
      <c r="E245" s="218" t="s">
        <v>1</v>
      </c>
      <c r="F245" s="219" t="s">
        <v>726</v>
      </c>
      <c r="G245" s="216"/>
      <c r="H245" s="218" t="s">
        <v>1</v>
      </c>
      <c r="I245" s="220"/>
      <c r="J245" s="216"/>
      <c r="K245" s="216"/>
      <c r="L245" s="221"/>
      <c r="M245" s="222"/>
      <c r="N245" s="223"/>
      <c r="O245" s="223"/>
      <c r="P245" s="223"/>
      <c r="Q245" s="223"/>
      <c r="R245" s="223"/>
      <c r="S245" s="223"/>
      <c r="T245" s="224"/>
      <c r="AT245" s="225" t="s">
        <v>135</v>
      </c>
      <c r="AU245" s="225" t="s">
        <v>79</v>
      </c>
      <c r="AV245" s="11" t="s">
        <v>77</v>
      </c>
      <c r="AW245" s="11" t="s">
        <v>31</v>
      </c>
      <c r="AX245" s="11" t="s">
        <v>69</v>
      </c>
      <c r="AY245" s="225" t="s">
        <v>126</v>
      </c>
    </row>
    <row r="246" s="11" customFormat="1">
      <c r="B246" s="215"/>
      <c r="C246" s="216"/>
      <c r="D246" s="217" t="s">
        <v>135</v>
      </c>
      <c r="E246" s="218" t="s">
        <v>1</v>
      </c>
      <c r="F246" s="219" t="s">
        <v>727</v>
      </c>
      <c r="G246" s="216"/>
      <c r="H246" s="218" t="s">
        <v>1</v>
      </c>
      <c r="I246" s="220"/>
      <c r="J246" s="216"/>
      <c r="K246" s="216"/>
      <c r="L246" s="221"/>
      <c r="M246" s="222"/>
      <c r="N246" s="223"/>
      <c r="O246" s="223"/>
      <c r="P246" s="223"/>
      <c r="Q246" s="223"/>
      <c r="R246" s="223"/>
      <c r="S246" s="223"/>
      <c r="T246" s="224"/>
      <c r="AT246" s="225" t="s">
        <v>135</v>
      </c>
      <c r="AU246" s="225" t="s">
        <v>79</v>
      </c>
      <c r="AV246" s="11" t="s">
        <v>77</v>
      </c>
      <c r="AW246" s="11" t="s">
        <v>31</v>
      </c>
      <c r="AX246" s="11" t="s">
        <v>69</v>
      </c>
      <c r="AY246" s="225" t="s">
        <v>126</v>
      </c>
    </row>
    <row r="247" s="11" customFormat="1">
      <c r="B247" s="215"/>
      <c r="C247" s="216"/>
      <c r="D247" s="217" t="s">
        <v>135</v>
      </c>
      <c r="E247" s="218" t="s">
        <v>1</v>
      </c>
      <c r="F247" s="219" t="s">
        <v>728</v>
      </c>
      <c r="G247" s="216"/>
      <c r="H247" s="218" t="s">
        <v>1</v>
      </c>
      <c r="I247" s="220"/>
      <c r="J247" s="216"/>
      <c r="K247" s="216"/>
      <c r="L247" s="221"/>
      <c r="M247" s="222"/>
      <c r="N247" s="223"/>
      <c r="O247" s="223"/>
      <c r="P247" s="223"/>
      <c r="Q247" s="223"/>
      <c r="R247" s="223"/>
      <c r="S247" s="223"/>
      <c r="T247" s="224"/>
      <c r="AT247" s="225" t="s">
        <v>135</v>
      </c>
      <c r="AU247" s="225" t="s">
        <v>79</v>
      </c>
      <c r="AV247" s="11" t="s">
        <v>77</v>
      </c>
      <c r="AW247" s="11" t="s">
        <v>31</v>
      </c>
      <c r="AX247" s="11" t="s">
        <v>69</v>
      </c>
      <c r="AY247" s="225" t="s">
        <v>126</v>
      </c>
    </row>
    <row r="248" s="12" customFormat="1">
      <c r="B248" s="226"/>
      <c r="C248" s="227"/>
      <c r="D248" s="217" t="s">
        <v>135</v>
      </c>
      <c r="E248" s="228" t="s">
        <v>1</v>
      </c>
      <c r="F248" s="229" t="s">
        <v>77</v>
      </c>
      <c r="G248" s="227"/>
      <c r="H248" s="230">
        <v>1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5"/>
      <c r="AT248" s="236" t="s">
        <v>135</v>
      </c>
      <c r="AU248" s="236" t="s">
        <v>79</v>
      </c>
      <c r="AV248" s="12" t="s">
        <v>79</v>
      </c>
      <c r="AW248" s="12" t="s">
        <v>31</v>
      </c>
      <c r="AX248" s="12" t="s">
        <v>77</v>
      </c>
      <c r="AY248" s="236" t="s">
        <v>126</v>
      </c>
    </row>
    <row r="249" s="1" customFormat="1" ht="16.5" customHeight="1">
      <c r="B249" s="36"/>
      <c r="C249" s="204" t="s">
        <v>436</v>
      </c>
      <c r="D249" s="204" t="s">
        <v>128</v>
      </c>
      <c r="E249" s="205" t="s">
        <v>729</v>
      </c>
      <c r="F249" s="206" t="s">
        <v>730</v>
      </c>
      <c r="G249" s="207" t="s">
        <v>369</v>
      </c>
      <c r="H249" s="208">
        <v>1</v>
      </c>
      <c r="I249" s="209"/>
      <c r="J249" s="208">
        <f>ROUND(I249*H249,2)</f>
        <v>0</v>
      </c>
      <c r="K249" s="206" t="s">
        <v>132</v>
      </c>
      <c r="L249" s="41"/>
      <c r="M249" s="210" t="s">
        <v>1</v>
      </c>
      <c r="N249" s="211" t="s">
        <v>40</v>
      </c>
      <c r="O249" s="77"/>
      <c r="P249" s="212">
        <f>O249*H249</f>
        <v>0</v>
      </c>
      <c r="Q249" s="212">
        <v>0.0080999999999999996</v>
      </c>
      <c r="R249" s="212">
        <f>Q249*H249</f>
        <v>0.0080999999999999996</v>
      </c>
      <c r="S249" s="212">
        <v>0</v>
      </c>
      <c r="T249" s="213">
        <f>S249*H249</f>
        <v>0</v>
      </c>
      <c r="AR249" s="15" t="s">
        <v>133</v>
      </c>
      <c r="AT249" s="15" t="s">
        <v>128</v>
      </c>
      <c r="AU249" s="15" t="s">
        <v>79</v>
      </c>
      <c r="AY249" s="15" t="s">
        <v>126</v>
      </c>
      <c r="BE249" s="214">
        <f>IF(N249="základní",J249,0)</f>
        <v>0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15" t="s">
        <v>77</v>
      </c>
      <c r="BK249" s="214">
        <f>ROUND(I249*H249,2)</f>
        <v>0</v>
      </c>
      <c r="BL249" s="15" t="s">
        <v>133</v>
      </c>
      <c r="BM249" s="15" t="s">
        <v>731</v>
      </c>
    </row>
    <row r="250" s="1" customFormat="1" ht="16.5" customHeight="1">
      <c r="B250" s="36"/>
      <c r="C250" s="204" t="s">
        <v>440</v>
      </c>
      <c r="D250" s="204" t="s">
        <v>128</v>
      </c>
      <c r="E250" s="205" t="s">
        <v>732</v>
      </c>
      <c r="F250" s="206" t="s">
        <v>733</v>
      </c>
      <c r="G250" s="207" t="s">
        <v>734</v>
      </c>
      <c r="H250" s="208">
        <v>1</v>
      </c>
      <c r="I250" s="209"/>
      <c r="J250" s="208">
        <f>ROUND(I250*H250,2)</f>
        <v>0</v>
      </c>
      <c r="K250" s="206" t="s">
        <v>1</v>
      </c>
      <c r="L250" s="41"/>
      <c r="M250" s="210" t="s">
        <v>1</v>
      </c>
      <c r="N250" s="211" t="s">
        <v>40</v>
      </c>
      <c r="O250" s="77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AR250" s="15" t="s">
        <v>133</v>
      </c>
      <c r="AT250" s="15" t="s">
        <v>128</v>
      </c>
      <c r="AU250" s="15" t="s">
        <v>79</v>
      </c>
      <c r="AY250" s="15" t="s">
        <v>126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5" t="s">
        <v>77</v>
      </c>
      <c r="BK250" s="214">
        <f>ROUND(I250*H250,2)</f>
        <v>0</v>
      </c>
      <c r="BL250" s="15" t="s">
        <v>133</v>
      </c>
      <c r="BM250" s="15" t="s">
        <v>735</v>
      </c>
    </row>
    <row r="251" s="11" customFormat="1">
      <c r="B251" s="215"/>
      <c r="C251" s="216"/>
      <c r="D251" s="217" t="s">
        <v>135</v>
      </c>
      <c r="E251" s="218" t="s">
        <v>1</v>
      </c>
      <c r="F251" s="219" t="s">
        <v>736</v>
      </c>
      <c r="G251" s="216"/>
      <c r="H251" s="218" t="s">
        <v>1</v>
      </c>
      <c r="I251" s="220"/>
      <c r="J251" s="216"/>
      <c r="K251" s="216"/>
      <c r="L251" s="221"/>
      <c r="M251" s="222"/>
      <c r="N251" s="223"/>
      <c r="O251" s="223"/>
      <c r="P251" s="223"/>
      <c r="Q251" s="223"/>
      <c r="R251" s="223"/>
      <c r="S251" s="223"/>
      <c r="T251" s="224"/>
      <c r="AT251" s="225" t="s">
        <v>135</v>
      </c>
      <c r="AU251" s="225" t="s">
        <v>79</v>
      </c>
      <c r="AV251" s="11" t="s">
        <v>77</v>
      </c>
      <c r="AW251" s="11" t="s">
        <v>31</v>
      </c>
      <c r="AX251" s="11" t="s">
        <v>69</v>
      </c>
      <c r="AY251" s="225" t="s">
        <v>126</v>
      </c>
    </row>
    <row r="252" s="12" customFormat="1">
      <c r="B252" s="226"/>
      <c r="C252" s="227"/>
      <c r="D252" s="217" t="s">
        <v>135</v>
      </c>
      <c r="E252" s="228" t="s">
        <v>1</v>
      </c>
      <c r="F252" s="229" t="s">
        <v>77</v>
      </c>
      <c r="G252" s="227"/>
      <c r="H252" s="230">
        <v>1</v>
      </c>
      <c r="I252" s="231"/>
      <c r="J252" s="227"/>
      <c r="K252" s="227"/>
      <c r="L252" s="232"/>
      <c r="M252" s="233"/>
      <c r="N252" s="234"/>
      <c r="O252" s="234"/>
      <c r="P252" s="234"/>
      <c r="Q252" s="234"/>
      <c r="R252" s="234"/>
      <c r="S252" s="234"/>
      <c r="T252" s="235"/>
      <c r="AT252" s="236" t="s">
        <v>135</v>
      </c>
      <c r="AU252" s="236" t="s">
        <v>79</v>
      </c>
      <c r="AV252" s="12" t="s">
        <v>79</v>
      </c>
      <c r="AW252" s="12" t="s">
        <v>31</v>
      </c>
      <c r="AX252" s="12" t="s">
        <v>77</v>
      </c>
      <c r="AY252" s="236" t="s">
        <v>126</v>
      </c>
    </row>
    <row r="253" s="10" customFormat="1" ht="22.8" customHeight="1">
      <c r="B253" s="188"/>
      <c r="C253" s="189"/>
      <c r="D253" s="190" t="s">
        <v>68</v>
      </c>
      <c r="E253" s="202" t="s">
        <v>386</v>
      </c>
      <c r="F253" s="202" t="s">
        <v>387</v>
      </c>
      <c r="G253" s="189"/>
      <c r="H253" s="189"/>
      <c r="I253" s="192"/>
      <c r="J253" s="203">
        <f>BK253</f>
        <v>0</v>
      </c>
      <c r="K253" s="189"/>
      <c r="L253" s="194"/>
      <c r="M253" s="195"/>
      <c r="N253" s="196"/>
      <c r="O253" s="196"/>
      <c r="P253" s="197">
        <f>SUM(P254:P257)</f>
        <v>0</v>
      </c>
      <c r="Q253" s="196"/>
      <c r="R253" s="197">
        <f>SUM(R254:R257)</f>
        <v>0.0144</v>
      </c>
      <c r="S253" s="196"/>
      <c r="T253" s="198">
        <f>SUM(T254:T257)</f>
        <v>0</v>
      </c>
      <c r="AR253" s="199" t="s">
        <v>77</v>
      </c>
      <c r="AT253" s="200" t="s">
        <v>68</v>
      </c>
      <c r="AU253" s="200" t="s">
        <v>77</v>
      </c>
      <c r="AY253" s="199" t="s">
        <v>126</v>
      </c>
      <c r="BK253" s="201">
        <f>SUM(BK254:BK257)</f>
        <v>0</v>
      </c>
    </row>
    <row r="254" s="1" customFormat="1" ht="16.5" customHeight="1">
      <c r="B254" s="36"/>
      <c r="C254" s="204" t="s">
        <v>445</v>
      </c>
      <c r="D254" s="204" t="s">
        <v>128</v>
      </c>
      <c r="E254" s="205" t="s">
        <v>464</v>
      </c>
      <c r="F254" s="206" t="s">
        <v>465</v>
      </c>
      <c r="G254" s="207" t="s">
        <v>254</v>
      </c>
      <c r="H254" s="208">
        <v>24</v>
      </c>
      <c r="I254" s="209"/>
      <c r="J254" s="208">
        <f>ROUND(I254*H254,2)</f>
        <v>0</v>
      </c>
      <c r="K254" s="206" t="s">
        <v>132</v>
      </c>
      <c r="L254" s="41"/>
      <c r="M254" s="210" t="s">
        <v>1</v>
      </c>
      <c r="N254" s="211" t="s">
        <v>40</v>
      </c>
      <c r="O254" s="77"/>
      <c r="P254" s="212">
        <f>O254*H254</f>
        <v>0</v>
      </c>
      <c r="Q254" s="212">
        <v>0</v>
      </c>
      <c r="R254" s="212">
        <f>Q254*H254</f>
        <v>0</v>
      </c>
      <c r="S254" s="212">
        <v>0</v>
      </c>
      <c r="T254" s="213">
        <f>S254*H254</f>
        <v>0</v>
      </c>
      <c r="AR254" s="15" t="s">
        <v>133</v>
      </c>
      <c r="AT254" s="15" t="s">
        <v>128</v>
      </c>
      <c r="AU254" s="15" t="s">
        <v>79</v>
      </c>
      <c r="AY254" s="15" t="s">
        <v>126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5" t="s">
        <v>77</v>
      </c>
      <c r="BK254" s="214">
        <f>ROUND(I254*H254,2)</f>
        <v>0</v>
      </c>
      <c r="BL254" s="15" t="s">
        <v>133</v>
      </c>
      <c r="BM254" s="15" t="s">
        <v>737</v>
      </c>
    </row>
    <row r="255" s="11" customFormat="1">
      <c r="B255" s="215"/>
      <c r="C255" s="216"/>
      <c r="D255" s="217" t="s">
        <v>135</v>
      </c>
      <c r="E255" s="218" t="s">
        <v>1</v>
      </c>
      <c r="F255" s="219" t="s">
        <v>599</v>
      </c>
      <c r="G255" s="216"/>
      <c r="H255" s="218" t="s">
        <v>1</v>
      </c>
      <c r="I255" s="220"/>
      <c r="J255" s="216"/>
      <c r="K255" s="216"/>
      <c r="L255" s="221"/>
      <c r="M255" s="222"/>
      <c r="N255" s="223"/>
      <c r="O255" s="223"/>
      <c r="P255" s="223"/>
      <c r="Q255" s="223"/>
      <c r="R255" s="223"/>
      <c r="S255" s="223"/>
      <c r="T255" s="224"/>
      <c r="AT255" s="225" t="s">
        <v>135</v>
      </c>
      <c r="AU255" s="225" t="s">
        <v>79</v>
      </c>
      <c r="AV255" s="11" t="s">
        <v>77</v>
      </c>
      <c r="AW255" s="11" t="s">
        <v>31</v>
      </c>
      <c r="AX255" s="11" t="s">
        <v>69</v>
      </c>
      <c r="AY255" s="225" t="s">
        <v>126</v>
      </c>
    </row>
    <row r="256" s="12" customFormat="1">
      <c r="B256" s="226"/>
      <c r="C256" s="227"/>
      <c r="D256" s="217" t="s">
        <v>135</v>
      </c>
      <c r="E256" s="228" t="s">
        <v>1</v>
      </c>
      <c r="F256" s="229" t="s">
        <v>738</v>
      </c>
      <c r="G256" s="227"/>
      <c r="H256" s="230">
        <v>24</v>
      </c>
      <c r="I256" s="231"/>
      <c r="J256" s="227"/>
      <c r="K256" s="227"/>
      <c r="L256" s="232"/>
      <c r="M256" s="233"/>
      <c r="N256" s="234"/>
      <c r="O256" s="234"/>
      <c r="P256" s="234"/>
      <c r="Q256" s="234"/>
      <c r="R256" s="234"/>
      <c r="S256" s="234"/>
      <c r="T256" s="235"/>
      <c r="AT256" s="236" t="s">
        <v>135</v>
      </c>
      <c r="AU256" s="236" t="s">
        <v>79</v>
      </c>
      <c r="AV256" s="12" t="s">
        <v>79</v>
      </c>
      <c r="AW256" s="12" t="s">
        <v>31</v>
      </c>
      <c r="AX256" s="12" t="s">
        <v>77</v>
      </c>
      <c r="AY256" s="236" t="s">
        <v>126</v>
      </c>
    </row>
    <row r="257" s="1" customFormat="1" ht="16.5" customHeight="1">
      <c r="B257" s="36"/>
      <c r="C257" s="204" t="s">
        <v>450</v>
      </c>
      <c r="D257" s="204" t="s">
        <v>128</v>
      </c>
      <c r="E257" s="205" t="s">
        <v>468</v>
      </c>
      <c r="F257" s="206" t="s">
        <v>469</v>
      </c>
      <c r="G257" s="207" t="s">
        <v>254</v>
      </c>
      <c r="H257" s="208">
        <v>24</v>
      </c>
      <c r="I257" s="209"/>
      <c r="J257" s="208">
        <f>ROUND(I257*H257,2)</f>
        <v>0</v>
      </c>
      <c r="K257" s="206" t="s">
        <v>132</v>
      </c>
      <c r="L257" s="41"/>
      <c r="M257" s="210" t="s">
        <v>1</v>
      </c>
      <c r="N257" s="211" t="s">
        <v>40</v>
      </c>
      <c r="O257" s="77"/>
      <c r="P257" s="212">
        <f>O257*H257</f>
        <v>0</v>
      </c>
      <c r="Q257" s="212">
        <v>0.00059999999999999995</v>
      </c>
      <c r="R257" s="212">
        <f>Q257*H257</f>
        <v>0.0144</v>
      </c>
      <c r="S257" s="212">
        <v>0</v>
      </c>
      <c r="T257" s="213">
        <f>S257*H257</f>
        <v>0</v>
      </c>
      <c r="AR257" s="15" t="s">
        <v>133</v>
      </c>
      <c r="AT257" s="15" t="s">
        <v>128</v>
      </c>
      <c r="AU257" s="15" t="s">
        <v>79</v>
      </c>
      <c r="AY257" s="15" t="s">
        <v>126</v>
      </c>
      <c r="BE257" s="214">
        <f>IF(N257="základní",J257,0)</f>
        <v>0</v>
      </c>
      <c r="BF257" s="214">
        <f>IF(N257="snížená",J257,0)</f>
        <v>0</v>
      </c>
      <c r="BG257" s="214">
        <f>IF(N257="zákl. přenesená",J257,0)</f>
        <v>0</v>
      </c>
      <c r="BH257" s="214">
        <f>IF(N257="sníž. přenesená",J257,0)</f>
        <v>0</v>
      </c>
      <c r="BI257" s="214">
        <f>IF(N257="nulová",J257,0)</f>
        <v>0</v>
      </c>
      <c r="BJ257" s="15" t="s">
        <v>77</v>
      </c>
      <c r="BK257" s="214">
        <f>ROUND(I257*H257,2)</f>
        <v>0</v>
      </c>
      <c r="BL257" s="15" t="s">
        <v>133</v>
      </c>
      <c r="BM257" s="15" t="s">
        <v>739</v>
      </c>
    </row>
    <row r="258" s="10" customFormat="1" ht="22.8" customHeight="1">
      <c r="B258" s="188"/>
      <c r="C258" s="189"/>
      <c r="D258" s="190" t="s">
        <v>68</v>
      </c>
      <c r="E258" s="202" t="s">
        <v>479</v>
      </c>
      <c r="F258" s="202" t="s">
        <v>480</v>
      </c>
      <c r="G258" s="189"/>
      <c r="H258" s="189"/>
      <c r="I258" s="192"/>
      <c r="J258" s="203">
        <f>BK258</f>
        <v>0</v>
      </c>
      <c r="K258" s="189"/>
      <c r="L258" s="194"/>
      <c r="M258" s="195"/>
      <c r="N258" s="196"/>
      <c r="O258" s="196"/>
      <c r="P258" s="197">
        <f>SUM(P259:P260)</f>
        <v>0</v>
      </c>
      <c r="Q258" s="196"/>
      <c r="R258" s="197">
        <f>SUM(R259:R260)</f>
        <v>0</v>
      </c>
      <c r="S258" s="196"/>
      <c r="T258" s="198">
        <f>SUM(T259:T260)</f>
        <v>0</v>
      </c>
      <c r="AR258" s="199" t="s">
        <v>77</v>
      </c>
      <c r="AT258" s="200" t="s">
        <v>68</v>
      </c>
      <c r="AU258" s="200" t="s">
        <v>77</v>
      </c>
      <c r="AY258" s="199" t="s">
        <v>126</v>
      </c>
      <c r="BK258" s="201">
        <f>SUM(BK259:BK260)</f>
        <v>0</v>
      </c>
    </row>
    <row r="259" s="1" customFormat="1" ht="16.5" customHeight="1">
      <c r="B259" s="36"/>
      <c r="C259" s="204" t="s">
        <v>455</v>
      </c>
      <c r="D259" s="204" t="s">
        <v>128</v>
      </c>
      <c r="E259" s="205" t="s">
        <v>740</v>
      </c>
      <c r="F259" s="206" t="s">
        <v>741</v>
      </c>
      <c r="G259" s="207" t="s">
        <v>190</v>
      </c>
      <c r="H259" s="208">
        <v>73.75</v>
      </c>
      <c r="I259" s="209"/>
      <c r="J259" s="208">
        <f>ROUND(I259*H259,2)</f>
        <v>0</v>
      </c>
      <c r="K259" s="206" t="s">
        <v>132</v>
      </c>
      <c r="L259" s="41"/>
      <c r="M259" s="210" t="s">
        <v>1</v>
      </c>
      <c r="N259" s="211" t="s">
        <v>40</v>
      </c>
      <c r="O259" s="77"/>
      <c r="P259" s="212">
        <f>O259*H259</f>
        <v>0</v>
      </c>
      <c r="Q259" s="212">
        <v>0</v>
      </c>
      <c r="R259" s="212">
        <f>Q259*H259</f>
        <v>0</v>
      </c>
      <c r="S259" s="212">
        <v>0</v>
      </c>
      <c r="T259" s="213">
        <f>S259*H259</f>
        <v>0</v>
      </c>
      <c r="AR259" s="15" t="s">
        <v>133</v>
      </c>
      <c r="AT259" s="15" t="s">
        <v>128</v>
      </c>
      <c r="AU259" s="15" t="s">
        <v>79</v>
      </c>
      <c r="AY259" s="15" t="s">
        <v>126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5" t="s">
        <v>77</v>
      </c>
      <c r="BK259" s="214">
        <f>ROUND(I259*H259,2)</f>
        <v>0</v>
      </c>
      <c r="BL259" s="15" t="s">
        <v>133</v>
      </c>
      <c r="BM259" s="15" t="s">
        <v>742</v>
      </c>
    </row>
    <row r="260" s="1" customFormat="1" ht="16.5" customHeight="1">
      <c r="B260" s="36"/>
      <c r="C260" s="204" t="s">
        <v>459</v>
      </c>
      <c r="D260" s="204" t="s">
        <v>128</v>
      </c>
      <c r="E260" s="205" t="s">
        <v>743</v>
      </c>
      <c r="F260" s="206" t="s">
        <v>744</v>
      </c>
      <c r="G260" s="207" t="s">
        <v>1</v>
      </c>
      <c r="H260" s="208">
        <v>0</v>
      </c>
      <c r="I260" s="209"/>
      <c r="J260" s="208">
        <f>ROUND(I260*H260,2)</f>
        <v>0</v>
      </c>
      <c r="K260" s="206" t="s">
        <v>1</v>
      </c>
      <c r="L260" s="41"/>
      <c r="M260" s="257" t="s">
        <v>1</v>
      </c>
      <c r="N260" s="258" t="s">
        <v>40</v>
      </c>
      <c r="O260" s="259"/>
      <c r="P260" s="260">
        <f>O260*H260</f>
        <v>0</v>
      </c>
      <c r="Q260" s="260">
        <v>0</v>
      </c>
      <c r="R260" s="260">
        <f>Q260*H260</f>
        <v>0</v>
      </c>
      <c r="S260" s="260">
        <v>0</v>
      </c>
      <c r="T260" s="261">
        <f>S260*H260</f>
        <v>0</v>
      </c>
      <c r="AR260" s="15" t="s">
        <v>133</v>
      </c>
      <c r="AT260" s="15" t="s">
        <v>128</v>
      </c>
      <c r="AU260" s="15" t="s">
        <v>79</v>
      </c>
      <c r="AY260" s="15" t="s">
        <v>126</v>
      </c>
      <c r="BE260" s="214">
        <f>IF(N260="základní",J260,0)</f>
        <v>0</v>
      </c>
      <c r="BF260" s="214">
        <f>IF(N260="snížená",J260,0)</f>
        <v>0</v>
      </c>
      <c r="BG260" s="214">
        <f>IF(N260="zákl. přenesená",J260,0)</f>
        <v>0</v>
      </c>
      <c r="BH260" s="214">
        <f>IF(N260="sníž. přenesená",J260,0)</f>
        <v>0</v>
      </c>
      <c r="BI260" s="214">
        <f>IF(N260="nulová",J260,0)</f>
        <v>0</v>
      </c>
      <c r="BJ260" s="15" t="s">
        <v>77</v>
      </c>
      <c r="BK260" s="214">
        <f>ROUND(I260*H260,2)</f>
        <v>0</v>
      </c>
      <c r="BL260" s="15" t="s">
        <v>133</v>
      </c>
      <c r="BM260" s="15" t="s">
        <v>745</v>
      </c>
    </row>
    <row r="261" s="1" customFormat="1" ht="6.96" customHeight="1">
      <c r="B261" s="55"/>
      <c r="C261" s="56"/>
      <c r="D261" s="56"/>
      <c r="E261" s="56"/>
      <c r="F261" s="56"/>
      <c r="G261" s="56"/>
      <c r="H261" s="56"/>
      <c r="I261" s="153"/>
      <c r="J261" s="56"/>
      <c r="K261" s="56"/>
      <c r="L261" s="41"/>
    </row>
  </sheetData>
  <sheetProtection sheet="1" autoFilter="0" formatColumns="0" formatRows="0" objects="1" scenarios="1" spinCount="100000" saltValue="9iaRnGaZl3zHhSkoYg6xYV9kZEv3+dBuf0OcaQvHGdYsEayK3z8kxM73YKsokniTRRFXez9aM21UgvwYBg9XvA==" hashValue="9q2AmNk/emwKmc1jvoEGUHM4K/7BUBwNasP0h42Q+TyxIYjOmbFaXnVVG8XIqlbI8kaA9T8spGTuS9fvh7kVYA==" algorithmName="SHA-512" password="CC35"/>
  <autoFilter ref="C88:K260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85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79</v>
      </c>
    </row>
    <row r="4" ht="24.96" customHeight="1">
      <c r="B4" s="18"/>
      <c r="D4" s="126" t="s">
        <v>89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15</v>
      </c>
      <c r="L6" s="18"/>
    </row>
    <row r="7" ht="16.5" customHeight="1">
      <c r="B7" s="18"/>
      <c r="E7" s="128" t="str">
        <f>'Rekapitulace stavby'!K6</f>
        <v>Ostrov, Jáchymovská ulice - řešení dopravy v klidu (úsek Hlavní - Tesco)</v>
      </c>
      <c r="F7" s="127"/>
      <c r="G7" s="127"/>
      <c r="H7" s="127"/>
      <c r="L7" s="18"/>
    </row>
    <row r="8" s="1" customFormat="1" ht="12" customHeight="1">
      <c r="B8" s="41"/>
      <c r="D8" s="127" t="s">
        <v>90</v>
      </c>
      <c r="I8" s="129"/>
      <c r="L8" s="41"/>
    </row>
    <row r="9" s="1" customFormat="1" ht="36.96" customHeight="1">
      <c r="B9" s="41"/>
      <c r="E9" s="130" t="s">
        <v>746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17</v>
      </c>
      <c r="F11" s="15" t="s">
        <v>1</v>
      </c>
      <c r="I11" s="131" t="s">
        <v>18</v>
      </c>
      <c r="J11" s="15" t="s">
        <v>1</v>
      </c>
      <c r="L11" s="41"/>
    </row>
    <row r="12" s="1" customFormat="1" ht="12" customHeight="1">
      <c r="B12" s="41"/>
      <c r="D12" s="127" t="s">
        <v>19</v>
      </c>
      <c r="F12" s="15" t="s">
        <v>20</v>
      </c>
      <c r="I12" s="131" t="s">
        <v>21</v>
      </c>
      <c r="J12" s="132" t="str">
        <f>'Rekapitulace stavby'!AN8</f>
        <v>11. 2. 2019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23</v>
      </c>
      <c r="I14" s="131" t="s">
        <v>24</v>
      </c>
      <c r="J14" s="15" t="s">
        <v>1</v>
      </c>
      <c r="L14" s="41"/>
    </row>
    <row r="15" s="1" customFormat="1" ht="18" customHeight="1">
      <c r="B15" s="41"/>
      <c r="E15" s="15" t="s">
        <v>25</v>
      </c>
      <c r="I15" s="131" t="s">
        <v>26</v>
      </c>
      <c r="J15" s="15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27</v>
      </c>
      <c r="I17" s="131" t="s">
        <v>24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29</v>
      </c>
      <c r="I20" s="131" t="s">
        <v>24</v>
      </c>
      <c r="J20" s="15" t="s">
        <v>1</v>
      </c>
      <c r="L20" s="41"/>
    </row>
    <row r="21" s="1" customFormat="1" ht="18" customHeight="1">
      <c r="B21" s="41"/>
      <c r="E21" s="15" t="s">
        <v>30</v>
      </c>
      <c r="I21" s="131" t="s">
        <v>26</v>
      </c>
      <c r="J21" s="15" t="s">
        <v>1</v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32</v>
      </c>
      <c r="I23" s="131" t="s">
        <v>24</v>
      </c>
      <c r="J23" s="15" t="s">
        <v>1</v>
      </c>
      <c r="L23" s="41"/>
    </row>
    <row r="24" s="1" customFormat="1" ht="18" customHeight="1">
      <c r="B24" s="41"/>
      <c r="E24" s="15" t="s">
        <v>33</v>
      </c>
      <c r="I24" s="131" t="s">
        <v>26</v>
      </c>
      <c r="J24" s="15" t="s">
        <v>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34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35</v>
      </c>
      <c r="I30" s="129"/>
      <c r="J30" s="138">
        <f>ROUND(J81,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37</v>
      </c>
      <c r="I32" s="140" t="s">
        <v>36</v>
      </c>
      <c r="J32" s="139" t="s">
        <v>38</v>
      </c>
      <c r="L32" s="41"/>
    </row>
    <row r="33" s="1" customFormat="1" ht="14.4" customHeight="1">
      <c r="B33" s="41"/>
      <c r="D33" s="127" t="s">
        <v>39</v>
      </c>
      <c r="E33" s="127" t="s">
        <v>40</v>
      </c>
      <c r="F33" s="141">
        <f>ROUND((SUM(BE81:BE84)),  2)</f>
        <v>0</v>
      </c>
      <c r="I33" s="142">
        <v>0.20999999999999999</v>
      </c>
      <c r="J33" s="141">
        <f>ROUND(((SUM(BE81:BE84))*I33),  2)</f>
        <v>0</v>
      </c>
      <c r="L33" s="41"/>
    </row>
    <row r="34" s="1" customFormat="1" ht="14.4" customHeight="1">
      <c r="B34" s="41"/>
      <c r="E34" s="127" t="s">
        <v>41</v>
      </c>
      <c r="F34" s="141">
        <f>ROUND((SUM(BF81:BF84)),  2)</f>
        <v>0</v>
      </c>
      <c r="I34" s="142">
        <v>0.14999999999999999</v>
      </c>
      <c r="J34" s="141">
        <f>ROUND(((SUM(BF81:BF84))*I34),  2)</f>
        <v>0</v>
      </c>
      <c r="L34" s="41"/>
    </row>
    <row r="35" hidden="1" s="1" customFormat="1" ht="14.4" customHeight="1">
      <c r="B35" s="41"/>
      <c r="E35" s="127" t="s">
        <v>42</v>
      </c>
      <c r="F35" s="141">
        <f>ROUND((SUM(BG81:BG84)),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43</v>
      </c>
      <c r="F36" s="141">
        <f>ROUND((SUM(BH81:BH84)),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44</v>
      </c>
      <c r="F37" s="141">
        <f>ROUND((SUM(BI81:BI84)),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45</v>
      </c>
      <c r="E39" s="145"/>
      <c r="F39" s="145"/>
      <c r="G39" s="146" t="s">
        <v>46</v>
      </c>
      <c r="H39" s="147" t="s">
        <v>47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92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15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Ostrov, Jáchymovská ulice - řešení dopravy v klidu (úsek Hlavní - Tesco)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90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03 - veřejné osvětlení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19</v>
      </c>
      <c r="D52" s="37"/>
      <c r="E52" s="37"/>
      <c r="F52" s="25" t="str">
        <f>F12</f>
        <v xml:space="preserve"> </v>
      </c>
      <c r="G52" s="37"/>
      <c r="H52" s="37"/>
      <c r="I52" s="131" t="s">
        <v>21</v>
      </c>
      <c r="J52" s="65" t="str">
        <f>IF(J12="","",J12)</f>
        <v>11. 2. 2019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23</v>
      </c>
      <c r="D54" s="37"/>
      <c r="E54" s="37"/>
      <c r="F54" s="25" t="str">
        <f>E15</f>
        <v>Město Ostrov</v>
      </c>
      <c r="G54" s="37"/>
      <c r="H54" s="37"/>
      <c r="I54" s="131" t="s">
        <v>29</v>
      </c>
      <c r="J54" s="34" t="str">
        <f>E21</f>
        <v>BPO s.r.o.Ostrov</v>
      </c>
      <c r="K54" s="37"/>
      <c r="L54" s="41"/>
    </row>
    <row r="55" s="1" customFormat="1" ht="24.9" customHeight="1">
      <c r="B55" s="36"/>
      <c r="C55" s="30" t="s">
        <v>27</v>
      </c>
      <c r="D55" s="37"/>
      <c r="E55" s="37"/>
      <c r="F55" s="25" t="str">
        <f>IF(E18="","",E18)</f>
        <v>Vyplň údaj</v>
      </c>
      <c r="G55" s="37"/>
      <c r="H55" s="37"/>
      <c r="I55" s="131" t="s">
        <v>32</v>
      </c>
      <c r="J55" s="34" t="str">
        <f>E24</f>
        <v>Neubauerová Soňa, SK-Projekt Ostrov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93</v>
      </c>
      <c r="D57" s="159"/>
      <c r="E57" s="159"/>
      <c r="F57" s="159"/>
      <c r="G57" s="159"/>
      <c r="H57" s="159"/>
      <c r="I57" s="160"/>
      <c r="J57" s="161" t="s">
        <v>94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95</v>
      </c>
      <c r="D59" s="37"/>
      <c r="E59" s="37"/>
      <c r="F59" s="37"/>
      <c r="G59" s="37"/>
      <c r="H59" s="37"/>
      <c r="I59" s="129"/>
      <c r="J59" s="96">
        <f>J81</f>
        <v>0</v>
      </c>
      <c r="K59" s="37"/>
      <c r="L59" s="41"/>
      <c r="AU59" s="15" t="s">
        <v>96</v>
      </c>
    </row>
    <row r="60" s="7" customFormat="1" ht="24.96" customHeight="1">
      <c r="B60" s="163"/>
      <c r="C60" s="164"/>
      <c r="D60" s="165" t="s">
        <v>747</v>
      </c>
      <c r="E60" s="166"/>
      <c r="F60" s="166"/>
      <c r="G60" s="166"/>
      <c r="H60" s="166"/>
      <c r="I60" s="167"/>
      <c r="J60" s="168">
        <f>J82</f>
        <v>0</v>
      </c>
      <c r="K60" s="164"/>
      <c r="L60" s="169"/>
    </row>
    <row r="61" s="8" customFormat="1" ht="19.92" customHeight="1">
      <c r="B61" s="170"/>
      <c r="C61" s="171"/>
      <c r="D61" s="172" t="s">
        <v>748</v>
      </c>
      <c r="E61" s="173"/>
      <c r="F61" s="173"/>
      <c r="G61" s="173"/>
      <c r="H61" s="173"/>
      <c r="I61" s="174"/>
      <c r="J61" s="175">
        <f>J83</f>
        <v>0</v>
      </c>
      <c r="K61" s="171"/>
      <c r="L61" s="176"/>
    </row>
    <row r="62" s="1" customFormat="1" ht="21.84" customHeight="1">
      <c r="B62" s="36"/>
      <c r="C62" s="37"/>
      <c r="D62" s="37"/>
      <c r="E62" s="37"/>
      <c r="F62" s="37"/>
      <c r="G62" s="37"/>
      <c r="H62" s="37"/>
      <c r="I62" s="129"/>
      <c r="J62" s="37"/>
      <c r="K62" s="37"/>
      <c r="L62" s="41"/>
    </row>
    <row r="63" s="1" customFormat="1" ht="6.96" customHeight="1">
      <c r="B63" s="55"/>
      <c r="C63" s="56"/>
      <c r="D63" s="56"/>
      <c r="E63" s="56"/>
      <c r="F63" s="56"/>
      <c r="G63" s="56"/>
      <c r="H63" s="56"/>
      <c r="I63" s="153"/>
      <c r="J63" s="56"/>
      <c r="K63" s="56"/>
      <c r="L63" s="41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56"/>
      <c r="J67" s="58"/>
      <c r="K67" s="58"/>
      <c r="L67" s="41"/>
    </row>
    <row r="68" s="1" customFormat="1" ht="24.96" customHeight="1">
      <c r="B68" s="36"/>
      <c r="C68" s="21" t="s">
        <v>111</v>
      </c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6.96" customHeight="1">
      <c r="B69" s="36"/>
      <c r="C69" s="37"/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12" customHeight="1">
      <c r="B70" s="36"/>
      <c r="C70" s="30" t="s">
        <v>15</v>
      </c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16.5" customHeight="1">
      <c r="B71" s="36"/>
      <c r="C71" s="37"/>
      <c r="D71" s="37"/>
      <c r="E71" s="157" t="str">
        <f>E7</f>
        <v>Ostrov, Jáchymovská ulice - řešení dopravy v klidu (úsek Hlavní - Tesco)</v>
      </c>
      <c r="F71" s="30"/>
      <c r="G71" s="30"/>
      <c r="H71" s="30"/>
      <c r="I71" s="129"/>
      <c r="J71" s="37"/>
      <c r="K71" s="37"/>
      <c r="L71" s="41"/>
    </row>
    <row r="72" s="1" customFormat="1" ht="12" customHeight="1">
      <c r="B72" s="36"/>
      <c r="C72" s="30" t="s">
        <v>90</v>
      </c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16.5" customHeight="1">
      <c r="B73" s="36"/>
      <c r="C73" s="37"/>
      <c r="D73" s="37"/>
      <c r="E73" s="62" t="str">
        <f>E9</f>
        <v>03 - veřejné osvětlení</v>
      </c>
      <c r="F73" s="37"/>
      <c r="G73" s="37"/>
      <c r="H73" s="37"/>
      <c r="I73" s="129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2" customHeight="1">
      <c r="B75" s="36"/>
      <c r="C75" s="30" t="s">
        <v>19</v>
      </c>
      <c r="D75" s="37"/>
      <c r="E75" s="37"/>
      <c r="F75" s="25" t="str">
        <f>F12</f>
        <v xml:space="preserve"> </v>
      </c>
      <c r="G75" s="37"/>
      <c r="H75" s="37"/>
      <c r="I75" s="131" t="s">
        <v>21</v>
      </c>
      <c r="J75" s="65" t="str">
        <f>IF(J12="","",J12)</f>
        <v>11. 2. 2019</v>
      </c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3.65" customHeight="1">
      <c r="B77" s="36"/>
      <c r="C77" s="30" t="s">
        <v>23</v>
      </c>
      <c r="D77" s="37"/>
      <c r="E77" s="37"/>
      <c r="F77" s="25" t="str">
        <f>E15</f>
        <v>Město Ostrov</v>
      </c>
      <c r="G77" s="37"/>
      <c r="H77" s="37"/>
      <c r="I77" s="131" t="s">
        <v>29</v>
      </c>
      <c r="J77" s="34" t="str">
        <f>E21</f>
        <v>BPO s.r.o.Ostrov</v>
      </c>
      <c r="K77" s="37"/>
      <c r="L77" s="41"/>
    </row>
    <row r="78" s="1" customFormat="1" ht="24.9" customHeight="1">
      <c r="B78" s="36"/>
      <c r="C78" s="30" t="s">
        <v>27</v>
      </c>
      <c r="D78" s="37"/>
      <c r="E78" s="37"/>
      <c r="F78" s="25" t="str">
        <f>IF(E18="","",E18)</f>
        <v>Vyplň údaj</v>
      </c>
      <c r="G78" s="37"/>
      <c r="H78" s="37"/>
      <c r="I78" s="131" t="s">
        <v>32</v>
      </c>
      <c r="J78" s="34" t="str">
        <f>E24</f>
        <v>Neubauerová Soňa, SK-Projekt Ostrov</v>
      </c>
      <c r="K78" s="37"/>
      <c r="L78" s="41"/>
    </row>
    <row r="79" s="1" customFormat="1" ht="10.32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9" customFormat="1" ht="29.28" customHeight="1">
      <c r="B80" s="177"/>
      <c r="C80" s="178" t="s">
        <v>112</v>
      </c>
      <c r="D80" s="179" t="s">
        <v>54</v>
      </c>
      <c r="E80" s="179" t="s">
        <v>50</v>
      </c>
      <c r="F80" s="179" t="s">
        <v>51</v>
      </c>
      <c r="G80" s="179" t="s">
        <v>113</v>
      </c>
      <c r="H80" s="179" t="s">
        <v>114</v>
      </c>
      <c r="I80" s="180" t="s">
        <v>115</v>
      </c>
      <c r="J80" s="181" t="s">
        <v>94</v>
      </c>
      <c r="K80" s="182" t="s">
        <v>116</v>
      </c>
      <c r="L80" s="183"/>
      <c r="M80" s="86" t="s">
        <v>1</v>
      </c>
      <c r="N80" s="87" t="s">
        <v>39</v>
      </c>
      <c r="O80" s="87" t="s">
        <v>117</v>
      </c>
      <c r="P80" s="87" t="s">
        <v>118</v>
      </c>
      <c r="Q80" s="87" t="s">
        <v>119</v>
      </c>
      <c r="R80" s="87" t="s">
        <v>120</v>
      </c>
      <c r="S80" s="87" t="s">
        <v>121</v>
      </c>
      <c r="T80" s="88" t="s">
        <v>122</v>
      </c>
    </row>
    <row r="81" s="1" customFormat="1" ht="22.8" customHeight="1">
      <c r="B81" s="36"/>
      <c r="C81" s="93" t="s">
        <v>123</v>
      </c>
      <c r="D81" s="37"/>
      <c r="E81" s="37"/>
      <c r="F81" s="37"/>
      <c r="G81" s="37"/>
      <c r="H81" s="37"/>
      <c r="I81" s="129"/>
      <c r="J81" s="184">
        <f>BK81</f>
        <v>0</v>
      </c>
      <c r="K81" s="37"/>
      <c r="L81" s="41"/>
      <c r="M81" s="89"/>
      <c r="N81" s="90"/>
      <c r="O81" s="90"/>
      <c r="P81" s="185">
        <f>P82</f>
        <v>0</v>
      </c>
      <c r="Q81" s="90"/>
      <c r="R81" s="185">
        <f>R82</f>
        <v>0</v>
      </c>
      <c r="S81" s="90"/>
      <c r="T81" s="186">
        <f>T82</f>
        <v>0</v>
      </c>
      <c r="AT81" s="15" t="s">
        <v>68</v>
      </c>
      <c r="AU81" s="15" t="s">
        <v>96</v>
      </c>
      <c r="BK81" s="187">
        <f>BK82</f>
        <v>0</v>
      </c>
    </row>
    <row r="82" s="10" customFormat="1" ht="25.92" customHeight="1">
      <c r="B82" s="188"/>
      <c r="C82" s="189"/>
      <c r="D82" s="190" t="s">
        <v>68</v>
      </c>
      <c r="E82" s="191" t="s">
        <v>211</v>
      </c>
      <c r="F82" s="191" t="s">
        <v>749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AR82" s="199" t="s">
        <v>146</v>
      </c>
      <c r="AT82" s="200" t="s">
        <v>68</v>
      </c>
      <c r="AU82" s="200" t="s">
        <v>69</v>
      </c>
      <c r="AY82" s="199" t="s">
        <v>126</v>
      </c>
      <c r="BK82" s="201">
        <f>BK83</f>
        <v>0</v>
      </c>
    </row>
    <row r="83" s="10" customFormat="1" ht="22.8" customHeight="1">
      <c r="B83" s="188"/>
      <c r="C83" s="189"/>
      <c r="D83" s="190" t="s">
        <v>68</v>
      </c>
      <c r="E83" s="202" t="s">
        <v>750</v>
      </c>
      <c r="F83" s="202" t="s">
        <v>751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P84</f>
        <v>0</v>
      </c>
      <c r="Q83" s="196"/>
      <c r="R83" s="197">
        <f>R84</f>
        <v>0</v>
      </c>
      <c r="S83" s="196"/>
      <c r="T83" s="198">
        <f>T84</f>
        <v>0</v>
      </c>
      <c r="AR83" s="199" t="s">
        <v>146</v>
      </c>
      <c r="AT83" s="200" t="s">
        <v>68</v>
      </c>
      <c r="AU83" s="200" t="s">
        <v>77</v>
      </c>
      <c r="AY83" s="199" t="s">
        <v>126</v>
      </c>
      <c r="BK83" s="201">
        <f>BK84</f>
        <v>0</v>
      </c>
    </row>
    <row r="84" s="1" customFormat="1" ht="16.5" customHeight="1">
      <c r="B84" s="36"/>
      <c r="C84" s="204" t="s">
        <v>77</v>
      </c>
      <c r="D84" s="204" t="s">
        <v>128</v>
      </c>
      <c r="E84" s="205" t="s">
        <v>752</v>
      </c>
      <c r="F84" s="206" t="s">
        <v>753</v>
      </c>
      <c r="G84" s="207" t="s">
        <v>734</v>
      </c>
      <c r="H84" s="208">
        <v>1</v>
      </c>
      <c r="I84" s="209"/>
      <c r="J84" s="208">
        <f>ROUND(I84*H84,2)</f>
        <v>0</v>
      </c>
      <c r="K84" s="206" t="s">
        <v>1</v>
      </c>
      <c r="L84" s="41"/>
      <c r="M84" s="257" t="s">
        <v>1</v>
      </c>
      <c r="N84" s="258" t="s">
        <v>40</v>
      </c>
      <c r="O84" s="259"/>
      <c r="P84" s="260">
        <f>O84*H84</f>
        <v>0</v>
      </c>
      <c r="Q84" s="260">
        <v>0</v>
      </c>
      <c r="R84" s="260">
        <f>Q84*H84</f>
        <v>0</v>
      </c>
      <c r="S84" s="260">
        <v>0</v>
      </c>
      <c r="T84" s="261">
        <f>S84*H84</f>
        <v>0</v>
      </c>
      <c r="AR84" s="15" t="s">
        <v>455</v>
      </c>
      <c r="AT84" s="15" t="s">
        <v>128</v>
      </c>
      <c r="AU84" s="15" t="s">
        <v>79</v>
      </c>
      <c r="AY84" s="15" t="s">
        <v>126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5" t="s">
        <v>77</v>
      </c>
      <c r="BK84" s="214">
        <f>ROUND(I84*H84,2)</f>
        <v>0</v>
      </c>
      <c r="BL84" s="15" t="s">
        <v>455</v>
      </c>
      <c r="BM84" s="15" t="s">
        <v>754</v>
      </c>
    </row>
    <row r="85" s="1" customFormat="1" ht="6.96" customHeight="1">
      <c r="B85" s="55"/>
      <c r="C85" s="56"/>
      <c r="D85" s="56"/>
      <c r="E85" s="56"/>
      <c r="F85" s="56"/>
      <c r="G85" s="56"/>
      <c r="H85" s="56"/>
      <c r="I85" s="153"/>
      <c r="J85" s="56"/>
      <c r="K85" s="56"/>
      <c r="L85" s="41"/>
    </row>
  </sheetData>
  <sheetProtection sheet="1" autoFilter="0" formatColumns="0" formatRows="0" objects="1" scenarios="1" spinCount="100000" saltValue="rdzeI9bmuDKZu+uceVer5ycD2lUWSfJ3igymA+NBuuW/0Bm2gvIJ3ZRy7QV2C/RTD0AUS1+PSfTJaExFyUyk8w==" hashValue="FiAsnsmu3rzOjjVDag3RXNqtvDB7B1i70ytuYfekJ8ia/X9+n/DBJMYAR1mY2OpJRY+6GkbU+iNl9hU2l7mTOw==" algorithmName="SHA-512" password="CC35"/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88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79</v>
      </c>
    </row>
    <row r="4" ht="24.96" customHeight="1">
      <c r="B4" s="18"/>
      <c r="D4" s="126" t="s">
        <v>89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15</v>
      </c>
      <c r="L6" s="18"/>
    </row>
    <row r="7" ht="16.5" customHeight="1">
      <c r="B7" s="18"/>
      <c r="E7" s="128" t="str">
        <f>'Rekapitulace stavby'!K6</f>
        <v>Ostrov, Jáchymovská ulice - řešení dopravy v klidu (úsek Hlavní - Tesco)</v>
      </c>
      <c r="F7" s="127"/>
      <c r="G7" s="127"/>
      <c r="H7" s="127"/>
      <c r="L7" s="18"/>
    </row>
    <row r="8" s="1" customFormat="1" ht="12" customHeight="1">
      <c r="B8" s="41"/>
      <c r="D8" s="127" t="s">
        <v>90</v>
      </c>
      <c r="I8" s="129"/>
      <c r="L8" s="41"/>
    </row>
    <row r="9" s="1" customFormat="1" ht="36.96" customHeight="1">
      <c r="B9" s="41"/>
      <c r="E9" s="130" t="s">
        <v>755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17</v>
      </c>
      <c r="F11" s="15" t="s">
        <v>1</v>
      </c>
      <c r="I11" s="131" t="s">
        <v>18</v>
      </c>
      <c r="J11" s="15" t="s">
        <v>1</v>
      </c>
      <c r="L11" s="41"/>
    </row>
    <row r="12" s="1" customFormat="1" ht="12" customHeight="1">
      <c r="B12" s="41"/>
      <c r="D12" s="127" t="s">
        <v>19</v>
      </c>
      <c r="F12" s="15" t="s">
        <v>20</v>
      </c>
      <c r="I12" s="131" t="s">
        <v>21</v>
      </c>
      <c r="J12" s="132" t="str">
        <f>'Rekapitulace stavby'!AN8</f>
        <v>11. 2. 2019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23</v>
      </c>
      <c r="I14" s="131" t="s">
        <v>24</v>
      </c>
      <c r="J14" s="15" t="s">
        <v>1</v>
      </c>
      <c r="L14" s="41"/>
    </row>
    <row r="15" s="1" customFormat="1" ht="18" customHeight="1">
      <c r="B15" s="41"/>
      <c r="E15" s="15" t="s">
        <v>25</v>
      </c>
      <c r="I15" s="131" t="s">
        <v>26</v>
      </c>
      <c r="J15" s="15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27</v>
      </c>
      <c r="I17" s="131" t="s">
        <v>24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29</v>
      </c>
      <c r="I20" s="131" t="s">
        <v>24</v>
      </c>
      <c r="J20" s="15" t="s">
        <v>1</v>
      </c>
      <c r="L20" s="41"/>
    </row>
    <row r="21" s="1" customFormat="1" ht="18" customHeight="1">
      <c r="B21" s="41"/>
      <c r="E21" s="15" t="s">
        <v>30</v>
      </c>
      <c r="I21" s="131" t="s">
        <v>26</v>
      </c>
      <c r="J21" s="15" t="s">
        <v>1</v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32</v>
      </c>
      <c r="I23" s="131" t="s">
        <v>24</v>
      </c>
      <c r="J23" s="15" t="s">
        <v>1</v>
      </c>
      <c r="L23" s="41"/>
    </row>
    <row r="24" s="1" customFormat="1" ht="18" customHeight="1">
      <c r="B24" s="41"/>
      <c r="E24" s="15" t="s">
        <v>33</v>
      </c>
      <c r="I24" s="131" t="s">
        <v>26</v>
      </c>
      <c r="J24" s="15" t="s">
        <v>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34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35</v>
      </c>
      <c r="I30" s="129"/>
      <c r="J30" s="138">
        <f>ROUND(J80,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37</v>
      </c>
      <c r="I32" s="140" t="s">
        <v>36</v>
      </c>
      <c r="J32" s="139" t="s">
        <v>38</v>
      </c>
      <c r="L32" s="41"/>
    </row>
    <row r="33" s="1" customFormat="1" ht="14.4" customHeight="1">
      <c r="B33" s="41"/>
      <c r="D33" s="127" t="s">
        <v>39</v>
      </c>
      <c r="E33" s="127" t="s">
        <v>40</v>
      </c>
      <c r="F33" s="141">
        <f>ROUND((SUM(BE80:BE93)),  2)</f>
        <v>0</v>
      </c>
      <c r="I33" s="142">
        <v>0.20999999999999999</v>
      </c>
      <c r="J33" s="141">
        <f>ROUND(((SUM(BE80:BE93))*I33),  2)</f>
        <v>0</v>
      </c>
      <c r="L33" s="41"/>
    </row>
    <row r="34" s="1" customFormat="1" ht="14.4" customHeight="1">
      <c r="B34" s="41"/>
      <c r="E34" s="127" t="s">
        <v>41</v>
      </c>
      <c r="F34" s="141">
        <f>ROUND((SUM(BF80:BF93)),  2)</f>
        <v>0</v>
      </c>
      <c r="I34" s="142">
        <v>0.14999999999999999</v>
      </c>
      <c r="J34" s="141">
        <f>ROUND(((SUM(BF80:BF93))*I34),  2)</f>
        <v>0</v>
      </c>
      <c r="L34" s="41"/>
    </row>
    <row r="35" hidden="1" s="1" customFormat="1" ht="14.4" customHeight="1">
      <c r="B35" s="41"/>
      <c r="E35" s="127" t="s">
        <v>42</v>
      </c>
      <c r="F35" s="141">
        <f>ROUND((SUM(BG80:BG93)),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43</v>
      </c>
      <c r="F36" s="141">
        <f>ROUND((SUM(BH80:BH93)),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44</v>
      </c>
      <c r="F37" s="141">
        <f>ROUND((SUM(BI80:BI93)),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45</v>
      </c>
      <c r="E39" s="145"/>
      <c r="F39" s="145"/>
      <c r="G39" s="146" t="s">
        <v>46</v>
      </c>
      <c r="H39" s="147" t="s">
        <v>47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92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15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Ostrov, Jáchymovská ulice - řešení dopravy v klidu (úsek Hlavní - Tesco)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90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04 - vedlejší náklady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19</v>
      </c>
      <c r="D52" s="37"/>
      <c r="E52" s="37"/>
      <c r="F52" s="25" t="str">
        <f>F12</f>
        <v xml:space="preserve"> </v>
      </c>
      <c r="G52" s="37"/>
      <c r="H52" s="37"/>
      <c r="I52" s="131" t="s">
        <v>21</v>
      </c>
      <c r="J52" s="65" t="str">
        <f>IF(J12="","",J12)</f>
        <v>11. 2. 2019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23</v>
      </c>
      <c r="D54" s="37"/>
      <c r="E54" s="37"/>
      <c r="F54" s="25" t="str">
        <f>E15</f>
        <v>Město Ostrov</v>
      </c>
      <c r="G54" s="37"/>
      <c r="H54" s="37"/>
      <c r="I54" s="131" t="s">
        <v>29</v>
      </c>
      <c r="J54" s="34" t="str">
        <f>E21</f>
        <v>BPO s.r.o.Ostrov</v>
      </c>
      <c r="K54" s="37"/>
      <c r="L54" s="41"/>
    </row>
    <row r="55" s="1" customFormat="1" ht="24.9" customHeight="1">
      <c r="B55" s="36"/>
      <c r="C55" s="30" t="s">
        <v>27</v>
      </c>
      <c r="D55" s="37"/>
      <c r="E55" s="37"/>
      <c r="F55" s="25" t="str">
        <f>IF(E18="","",E18)</f>
        <v>Vyplň údaj</v>
      </c>
      <c r="G55" s="37"/>
      <c r="H55" s="37"/>
      <c r="I55" s="131" t="s">
        <v>32</v>
      </c>
      <c r="J55" s="34" t="str">
        <f>E24</f>
        <v>Neubauerová Soňa, SK-Projekt Ostrov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93</v>
      </c>
      <c r="D57" s="159"/>
      <c r="E57" s="159"/>
      <c r="F57" s="159"/>
      <c r="G57" s="159"/>
      <c r="H57" s="159"/>
      <c r="I57" s="160"/>
      <c r="J57" s="161" t="s">
        <v>94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95</v>
      </c>
      <c r="D59" s="37"/>
      <c r="E59" s="37"/>
      <c r="F59" s="37"/>
      <c r="G59" s="37"/>
      <c r="H59" s="37"/>
      <c r="I59" s="129"/>
      <c r="J59" s="96">
        <f>J80</f>
        <v>0</v>
      </c>
      <c r="K59" s="37"/>
      <c r="L59" s="41"/>
      <c r="AU59" s="15" t="s">
        <v>96</v>
      </c>
    </row>
    <row r="60" s="7" customFormat="1" ht="24.96" customHeight="1">
      <c r="B60" s="163"/>
      <c r="C60" s="164"/>
      <c r="D60" s="165" t="s">
        <v>756</v>
      </c>
      <c r="E60" s="166"/>
      <c r="F60" s="166"/>
      <c r="G60" s="166"/>
      <c r="H60" s="166"/>
      <c r="I60" s="167"/>
      <c r="J60" s="168">
        <f>J81</f>
        <v>0</v>
      </c>
      <c r="K60" s="164"/>
      <c r="L60" s="169"/>
    </row>
    <row r="61" s="1" customFormat="1" ht="21.84" customHeight="1">
      <c r="B61" s="36"/>
      <c r="C61" s="37"/>
      <c r="D61" s="37"/>
      <c r="E61" s="37"/>
      <c r="F61" s="37"/>
      <c r="G61" s="37"/>
      <c r="H61" s="37"/>
      <c r="I61" s="129"/>
      <c r="J61" s="37"/>
      <c r="K61" s="37"/>
      <c r="L61" s="41"/>
    </row>
    <row r="62" s="1" customFormat="1" ht="6.96" customHeight="1">
      <c r="B62" s="55"/>
      <c r="C62" s="56"/>
      <c r="D62" s="56"/>
      <c r="E62" s="56"/>
      <c r="F62" s="56"/>
      <c r="G62" s="56"/>
      <c r="H62" s="56"/>
      <c r="I62" s="153"/>
      <c r="J62" s="56"/>
      <c r="K62" s="56"/>
      <c r="L62" s="41"/>
    </row>
    <row r="66" s="1" customFormat="1" ht="6.96" customHeight="1">
      <c r="B66" s="57"/>
      <c r="C66" s="58"/>
      <c r="D66" s="58"/>
      <c r="E66" s="58"/>
      <c r="F66" s="58"/>
      <c r="G66" s="58"/>
      <c r="H66" s="58"/>
      <c r="I66" s="156"/>
      <c r="J66" s="58"/>
      <c r="K66" s="58"/>
      <c r="L66" s="41"/>
    </row>
    <row r="67" s="1" customFormat="1" ht="24.96" customHeight="1">
      <c r="B67" s="36"/>
      <c r="C67" s="21" t="s">
        <v>111</v>
      </c>
      <c r="D67" s="37"/>
      <c r="E67" s="37"/>
      <c r="F67" s="37"/>
      <c r="G67" s="37"/>
      <c r="H67" s="37"/>
      <c r="I67" s="129"/>
      <c r="J67" s="37"/>
      <c r="K67" s="37"/>
      <c r="L67" s="41"/>
    </row>
    <row r="68" s="1" customFormat="1" ht="6.96" customHeight="1">
      <c r="B68" s="36"/>
      <c r="C68" s="37"/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12" customHeight="1">
      <c r="B69" s="36"/>
      <c r="C69" s="30" t="s">
        <v>15</v>
      </c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16.5" customHeight="1">
      <c r="B70" s="36"/>
      <c r="C70" s="37"/>
      <c r="D70" s="37"/>
      <c r="E70" s="157" t="str">
        <f>E7</f>
        <v>Ostrov, Jáchymovská ulice - řešení dopravy v klidu (úsek Hlavní - Tesco)</v>
      </c>
      <c r="F70" s="30"/>
      <c r="G70" s="30"/>
      <c r="H70" s="30"/>
      <c r="I70" s="129"/>
      <c r="J70" s="37"/>
      <c r="K70" s="37"/>
      <c r="L70" s="41"/>
    </row>
    <row r="71" s="1" customFormat="1" ht="12" customHeight="1">
      <c r="B71" s="36"/>
      <c r="C71" s="30" t="s">
        <v>90</v>
      </c>
      <c r="D71" s="37"/>
      <c r="E71" s="37"/>
      <c r="F71" s="37"/>
      <c r="G71" s="37"/>
      <c r="H71" s="37"/>
      <c r="I71" s="129"/>
      <c r="J71" s="37"/>
      <c r="K71" s="37"/>
      <c r="L71" s="41"/>
    </row>
    <row r="72" s="1" customFormat="1" ht="16.5" customHeight="1">
      <c r="B72" s="36"/>
      <c r="C72" s="37"/>
      <c r="D72" s="37"/>
      <c r="E72" s="62" t="str">
        <f>E9</f>
        <v>04 - vedlejší náklady</v>
      </c>
      <c r="F72" s="37"/>
      <c r="G72" s="37"/>
      <c r="H72" s="37"/>
      <c r="I72" s="129"/>
      <c r="J72" s="37"/>
      <c r="K72" s="37"/>
      <c r="L72" s="41"/>
    </row>
    <row r="73" s="1" customFormat="1" ht="6.96" customHeight="1">
      <c r="B73" s="36"/>
      <c r="C73" s="37"/>
      <c r="D73" s="37"/>
      <c r="E73" s="37"/>
      <c r="F73" s="37"/>
      <c r="G73" s="37"/>
      <c r="H73" s="37"/>
      <c r="I73" s="129"/>
      <c r="J73" s="37"/>
      <c r="K73" s="37"/>
      <c r="L73" s="41"/>
    </row>
    <row r="74" s="1" customFormat="1" ht="12" customHeight="1">
      <c r="B74" s="36"/>
      <c r="C74" s="30" t="s">
        <v>19</v>
      </c>
      <c r="D74" s="37"/>
      <c r="E74" s="37"/>
      <c r="F74" s="25" t="str">
        <f>F12</f>
        <v xml:space="preserve"> </v>
      </c>
      <c r="G74" s="37"/>
      <c r="H74" s="37"/>
      <c r="I74" s="131" t="s">
        <v>21</v>
      </c>
      <c r="J74" s="65" t="str">
        <f>IF(J12="","",J12)</f>
        <v>11. 2. 2019</v>
      </c>
      <c r="K74" s="37"/>
      <c r="L74" s="41"/>
    </row>
    <row r="75" s="1" customFormat="1" ht="6.96" customHeight="1">
      <c r="B75" s="36"/>
      <c r="C75" s="37"/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13.65" customHeight="1">
      <c r="B76" s="36"/>
      <c r="C76" s="30" t="s">
        <v>23</v>
      </c>
      <c r="D76" s="37"/>
      <c r="E76" s="37"/>
      <c r="F76" s="25" t="str">
        <f>E15</f>
        <v>Město Ostrov</v>
      </c>
      <c r="G76" s="37"/>
      <c r="H76" s="37"/>
      <c r="I76" s="131" t="s">
        <v>29</v>
      </c>
      <c r="J76" s="34" t="str">
        <f>E21</f>
        <v>BPO s.r.o.Ostrov</v>
      </c>
      <c r="K76" s="37"/>
      <c r="L76" s="41"/>
    </row>
    <row r="77" s="1" customFormat="1" ht="24.9" customHeight="1">
      <c r="B77" s="36"/>
      <c r="C77" s="30" t="s">
        <v>27</v>
      </c>
      <c r="D77" s="37"/>
      <c r="E77" s="37"/>
      <c r="F77" s="25" t="str">
        <f>IF(E18="","",E18)</f>
        <v>Vyplň údaj</v>
      </c>
      <c r="G77" s="37"/>
      <c r="H77" s="37"/>
      <c r="I77" s="131" t="s">
        <v>32</v>
      </c>
      <c r="J77" s="34" t="str">
        <f>E24</f>
        <v>Neubauerová Soňa, SK-Projekt Ostrov</v>
      </c>
      <c r="K77" s="37"/>
      <c r="L77" s="41"/>
    </row>
    <row r="78" s="1" customFormat="1" ht="10.32" customHeight="1">
      <c r="B78" s="36"/>
      <c r="C78" s="37"/>
      <c r="D78" s="37"/>
      <c r="E78" s="37"/>
      <c r="F78" s="37"/>
      <c r="G78" s="37"/>
      <c r="H78" s="37"/>
      <c r="I78" s="129"/>
      <c r="J78" s="37"/>
      <c r="K78" s="37"/>
      <c r="L78" s="41"/>
    </row>
    <row r="79" s="9" customFormat="1" ht="29.28" customHeight="1">
      <c r="B79" s="177"/>
      <c r="C79" s="178" t="s">
        <v>112</v>
      </c>
      <c r="D79" s="179" t="s">
        <v>54</v>
      </c>
      <c r="E79" s="179" t="s">
        <v>50</v>
      </c>
      <c r="F79" s="179" t="s">
        <v>51</v>
      </c>
      <c r="G79" s="179" t="s">
        <v>113</v>
      </c>
      <c r="H79" s="179" t="s">
        <v>114</v>
      </c>
      <c r="I79" s="180" t="s">
        <v>115</v>
      </c>
      <c r="J79" s="181" t="s">
        <v>94</v>
      </c>
      <c r="K79" s="182" t="s">
        <v>116</v>
      </c>
      <c r="L79" s="183"/>
      <c r="M79" s="86" t="s">
        <v>1</v>
      </c>
      <c r="N79" s="87" t="s">
        <v>39</v>
      </c>
      <c r="O79" s="87" t="s">
        <v>117</v>
      </c>
      <c r="P79" s="87" t="s">
        <v>118</v>
      </c>
      <c r="Q79" s="87" t="s">
        <v>119</v>
      </c>
      <c r="R79" s="87" t="s">
        <v>120</v>
      </c>
      <c r="S79" s="87" t="s">
        <v>121</v>
      </c>
      <c r="T79" s="88" t="s">
        <v>122</v>
      </c>
    </row>
    <row r="80" s="1" customFormat="1" ht="22.8" customHeight="1">
      <c r="B80" s="36"/>
      <c r="C80" s="93" t="s">
        <v>123</v>
      </c>
      <c r="D80" s="37"/>
      <c r="E80" s="37"/>
      <c r="F80" s="37"/>
      <c r="G80" s="37"/>
      <c r="H80" s="37"/>
      <c r="I80" s="129"/>
      <c r="J80" s="184">
        <f>BK80</f>
        <v>0</v>
      </c>
      <c r="K80" s="37"/>
      <c r="L80" s="41"/>
      <c r="M80" s="89"/>
      <c r="N80" s="90"/>
      <c r="O80" s="90"/>
      <c r="P80" s="185">
        <f>P81</f>
        <v>0</v>
      </c>
      <c r="Q80" s="90"/>
      <c r="R80" s="185">
        <f>R81</f>
        <v>0</v>
      </c>
      <c r="S80" s="90"/>
      <c r="T80" s="186">
        <f>T81</f>
        <v>0</v>
      </c>
      <c r="AT80" s="15" t="s">
        <v>68</v>
      </c>
      <c r="AU80" s="15" t="s">
        <v>96</v>
      </c>
      <c r="BK80" s="187">
        <f>BK81</f>
        <v>0</v>
      </c>
    </row>
    <row r="81" s="10" customFormat="1" ht="25.92" customHeight="1">
      <c r="B81" s="188"/>
      <c r="C81" s="189"/>
      <c r="D81" s="190" t="s">
        <v>68</v>
      </c>
      <c r="E81" s="191" t="s">
        <v>757</v>
      </c>
      <c r="F81" s="191" t="s">
        <v>758</v>
      </c>
      <c r="G81" s="189"/>
      <c r="H81" s="189"/>
      <c r="I81" s="192"/>
      <c r="J81" s="193">
        <f>BK81</f>
        <v>0</v>
      </c>
      <c r="K81" s="189"/>
      <c r="L81" s="194"/>
      <c r="M81" s="195"/>
      <c r="N81" s="196"/>
      <c r="O81" s="196"/>
      <c r="P81" s="197">
        <f>SUM(P82:P93)</f>
        <v>0</v>
      </c>
      <c r="Q81" s="196"/>
      <c r="R81" s="197">
        <f>SUM(R82:R93)</f>
        <v>0</v>
      </c>
      <c r="S81" s="196"/>
      <c r="T81" s="198">
        <f>SUM(T82:T93)</f>
        <v>0</v>
      </c>
      <c r="AR81" s="199" t="s">
        <v>157</v>
      </c>
      <c r="AT81" s="200" t="s">
        <v>68</v>
      </c>
      <c r="AU81" s="200" t="s">
        <v>69</v>
      </c>
      <c r="AY81" s="199" t="s">
        <v>126</v>
      </c>
      <c r="BK81" s="201">
        <f>SUM(BK82:BK93)</f>
        <v>0</v>
      </c>
    </row>
    <row r="82" s="1" customFormat="1" ht="16.5" customHeight="1">
      <c r="B82" s="36"/>
      <c r="C82" s="204" t="s">
        <v>77</v>
      </c>
      <c r="D82" s="204" t="s">
        <v>128</v>
      </c>
      <c r="E82" s="205" t="s">
        <v>759</v>
      </c>
      <c r="F82" s="206" t="s">
        <v>760</v>
      </c>
      <c r="G82" s="207" t="s">
        <v>734</v>
      </c>
      <c r="H82" s="208">
        <v>1</v>
      </c>
      <c r="I82" s="209"/>
      <c r="J82" s="208">
        <f>ROUND(I82*H82,2)</f>
        <v>0</v>
      </c>
      <c r="K82" s="206" t="s">
        <v>1</v>
      </c>
      <c r="L82" s="41"/>
      <c r="M82" s="210" t="s">
        <v>1</v>
      </c>
      <c r="N82" s="211" t="s">
        <v>40</v>
      </c>
      <c r="O82" s="77"/>
      <c r="P82" s="212">
        <f>O82*H82</f>
        <v>0</v>
      </c>
      <c r="Q82" s="212">
        <v>0</v>
      </c>
      <c r="R82" s="212">
        <f>Q82*H82</f>
        <v>0</v>
      </c>
      <c r="S82" s="212">
        <v>0</v>
      </c>
      <c r="T82" s="213">
        <f>S82*H82</f>
        <v>0</v>
      </c>
      <c r="AR82" s="15" t="s">
        <v>761</v>
      </c>
      <c r="AT82" s="15" t="s">
        <v>128</v>
      </c>
      <c r="AU82" s="15" t="s">
        <v>77</v>
      </c>
      <c r="AY82" s="15" t="s">
        <v>126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5" t="s">
        <v>77</v>
      </c>
      <c r="BK82" s="214">
        <f>ROUND(I82*H82,2)</f>
        <v>0</v>
      </c>
      <c r="BL82" s="15" t="s">
        <v>761</v>
      </c>
      <c r="BM82" s="15" t="s">
        <v>762</v>
      </c>
    </row>
    <row r="83" s="1" customFormat="1" ht="16.5" customHeight="1">
      <c r="B83" s="36"/>
      <c r="C83" s="204" t="s">
        <v>79</v>
      </c>
      <c r="D83" s="204" t="s">
        <v>128</v>
      </c>
      <c r="E83" s="205" t="s">
        <v>74</v>
      </c>
      <c r="F83" s="206" t="s">
        <v>763</v>
      </c>
      <c r="G83" s="207" t="s">
        <v>734</v>
      </c>
      <c r="H83" s="208">
        <v>1</v>
      </c>
      <c r="I83" s="209"/>
      <c r="J83" s="208">
        <f>ROUND(I83*H83,2)</f>
        <v>0</v>
      </c>
      <c r="K83" s="206" t="s">
        <v>1</v>
      </c>
      <c r="L83" s="41"/>
      <c r="M83" s="210" t="s">
        <v>1</v>
      </c>
      <c r="N83" s="211" t="s">
        <v>40</v>
      </c>
      <c r="O83" s="77"/>
      <c r="P83" s="212">
        <f>O83*H83</f>
        <v>0</v>
      </c>
      <c r="Q83" s="212">
        <v>0</v>
      </c>
      <c r="R83" s="212">
        <f>Q83*H83</f>
        <v>0</v>
      </c>
      <c r="S83" s="212">
        <v>0</v>
      </c>
      <c r="T83" s="213">
        <f>S83*H83</f>
        <v>0</v>
      </c>
      <c r="AR83" s="15" t="s">
        <v>761</v>
      </c>
      <c r="AT83" s="15" t="s">
        <v>128</v>
      </c>
      <c r="AU83" s="15" t="s">
        <v>77</v>
      </c>
      <c r="AY83" s="15" t="s">
        <v>126</v>
      </c>
      <c r="BE83" s="214">
        <f>IF(N83="základní",J83,0)</f>
        <v>0</v>
      </c>
      <c r="BF83" s="214">
        <f>IF(N83="snížená",J83,0)</f>
        <v>0</v>
      </c>
      <c r="BG83" s="214">
        <f>IF(N83="zákl. přenesená",J83,0)</f>
        <v>0</v>
      </c>
      <c r="BH83" s="214">
        <f>IF(N83="sníž. přenesená",J83,0)</f>
        <v>0</v>
      </c>
      <c r="BI83" s="214">
        <f>IF(N83="nulová",J83,0)</f>
        <v>0</v>
      </c>
      <c r="BJ83" s="15" t="s">
        <v>77</v>
      </c>
      <c r="BK83" s="214">
        <f>ROUND(I83*H83,2)</f>
        <v>0</v>
      </c>
      <c r="BL83" s="15" t="s">
        <v>761</v>
      </c>
      <c r="BM83" s="15" t="s">
        <v>764</v>
      </c>
    </row>
    <row r="84" s="1" customFormat="1" ht="16.5" customHeight="1">
      <c r="B84" s="36"/>
      <c r="C84" s="204" t="s">
        <v>146</v>
      </c>
      <c r="D84" s="204" t="s">
        <v>128</v>
      </c>
      <c r="E84" s="205" t="s">
        <v>80</v>
      </c>
      <c r="F84" s="206" t="s">
        <v>765</v>
      </c>
      <c r="G84" s="207" t="s">
        <v>734</v>
      </c>
      <c r="H84" s="208">
        <v>1</v>
      </c>
      <c r="I84" s="209"/>
      <c r="J84" s="208">
        <f>ROUND(I84*H84,2)</f>
        <v>0</v>
      </c>
      <c r="K84" s="206" t="s">
        <v>1</v>
      </c>
      <c r="L84" s="41"/>
      <c r="M84" s="210" t="s">
        <v>1</v>
      </c>
      <c r="N84" s="211" t="s">
        <v>40</v>
      </c>
      <c r="O84" s="77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AR84" s="15" t="s">
        <v>761</v>
      </c>
      <c r="AT84" s="15" t="s">
        <v>128</v>
      </c>
      <c r="AU84" s="15" t="s">
        <v>77</v>
      </c>
      <c r="AY84" s="15" t="s">
        <v>126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5" t="s">
        <v>77</v>
      </c>
      <c r="BK84" s="214">
        <f>ROUND(I84*H84,2)</f>
        <v>0</v>
      </c>
      <c r="BL84" s="15" t="s">
        <v>761</v>
      </c>
      <c r="BM84" s="15" t="s">
        <v>766</v>
      </c>
    </row>
    <row r="85" s="1" customFormat="1" ht="16.5" customHeight="1">
      <c r="B85" s="36"/>
      <c r="C85" s="204" t="s">
        <v>133</v>
      </c>
      <c r="D85" s="204" t="s">
        <v>128</v>
      </c>
      <c r="E85" s="205" t="s">
        <v>83</v>
      </c>
      <c r="F85" s="206" t="s">
        <v>767</v>
      </c>
      <c r="G85" s="207" t="s">
        <v>734</v>
      </c>
      <c r="H85" s="208">
        <v>1</v>
      </c>
      <c r="I85" s="209"/>
      <c r="J85" s="208">
        <f>ROUND(I85*H85,2)</f>
        <v>0</v>
      </c>
      <c r="K85" s="206" t="s">
        <v>1</v>
      </c>
      <c r="L85" s="41"/>
      <c r="M85" s="210" t="s">
        <v>1</v>
      </c>
      <c r="N85" s="211" t="s">
        <v>40</v>
      </c>
      <c r="O85" s="77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AR85" s="15" t="s">
        <v>761</v>
      </c>
      <c r="AT85" s="15" t="s">
        <v>128</v>
      </c>
      <c r="AU85" s="15" t="s">
        <v>77</v>
      </c>
      <c r="AY85" s="15" t="s">
        <v>126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5" t="s">
        <v>77</v>
      </c>
      <c r="BK85" s="214">
        <f>ROUND(I85*H85,2)</f>
        <v>0</v>
      </c>
      <c r="BL85" s="15" t="s">
        <v>761</v>
      </c>
      <c r="BM85" s="15" t="s">
        <v>768</v>
      </c>
    </row>
    <row r="86" s="1" customFormat="1" ht="16.5" customHeight="1">
      <c r="B86" s="36"/>
      <c r="C86" s="204" t="s">
        <v>157</v>
      </c>
      <c r="D86" s="204" t="s">
        <v>128</v>
      </c>
      <c r="E86" s="205" t="s">
        <v>86</v>
      </c>
      <c r="F86" s="206" t="s">
        <v>769</v>
      </c>
      <c r="G86" s="207" t="s">
        <v>734</v>
      </c>
      <c r="H86" s="208">
        <v>1</v>
      </c>
      <c r="I86" s="209"/>
      <c r="J86" s="208">
        <f>ROUND(I86*H86,2)</f>
        <v>0</v>
      </c>
      <c r="K86" s="206" t="s">
        <v>1</v>
      </c>
      <c r="L86" s="41"/>
      <c r="M86" s="210" t="s">
        <v>1</v>
      </c>
      <c r="N86" s="211" t="s">
        <v>40</v>
      </c>
      <c r="O86" s="77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AR86" s="15" t="s">
        <v>761</v>
      </c>
      <c r="AT86" s="15" t="s">
        <v>128</v>
      </c>
      <c r="AU86" s="15" t="s">
        <v>77</v>
      </c>
      <c r="AY86" s="15" t="s">
        <v>126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5" t="s">
        <v>77</v>
      </c>
      <c r="BK86" s="214">
        <f>ROUND(I86*H86,2)</f>
        <v>0</v>
      </c>
      <c r="BL86" s="15" t="s">
        <v>761</v>
      </c>
      <c r="BM86" s="15" t="s">
        <v>770</v>
      </c>
    </row>
    <row r="87" s="1" customFormat="1" ht="16.5" customHeight="1">
      <c r="B87" s="36"/>
      <c r="C87" s="204" t="s">
        <v>162</v>
      </c>
      <c r="D87" s="204" t="s">
        <v>128</v>
      </c>
      <c r="E87" s="205" t="s">
        <v>771</v>
      </c>
      <c r="F87" s="206" t="s">
        <v>772</v>
      </c>
      <c r="G87" s="207" t="s">
        <v>734</v>
      </c>
      <c r="H87" s="208">
        <v>1</v>
      </c>
      <c r="I87" s="209"/>
      <c r="J87" s="208">
        <f>ROUND(I87*H87,2)</f>
        <v>0</v>
      </c>
      <c r="K87" s="206" t="s">
        <v>1</v>
      </c>
      <c r="L87" s="41"/>
      <c r="M87" s="210" t="s">
        <v>1</v>
      </c>
      <c r="N87" s="211" t="s">
        <v>40</v>
      </c>
      <c r="O87" s="77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15" t="s">
        <v>761</v>
      </c>
      <c r="AT87" s="15" t="s">
        <v>128</v>
      </c>
      <c r="AU87" s="15" t="s">
        <v>77</v>
      </c>
      <c r="AY87" s="15" t="s">
        <v>126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5" t="s">
        <v>77</v>
      </c>
      <c r="BK87" s="214">
        <f>ROUND(I87*H87,2)</f>
        <v>0</v>
      </c>
      <c r="BL87" s="15" t="s">
        <v>761</v>
      </c>
      <c r="BM87" s="15" t="s">
        <v>773</v>
      </c>
    </row>
    <row r="88" s="1" customFormat="1" ht="16.5" customHeight="1">
      <c r="B88" s="36"/>
      <c r="C88" s="204" t="s">
        <v>168</v>
      </c>
      <c r="D88" s="204" t="s">
        <v>128</v>
      </c>
      <c r="E88" s="205" t="s">
        <v>774</v>
      </c>
      <c r="F88" s="206" t="s">
        <v>775</v>
      </c>
      <c r="G88" s="207" t="s">
        <v>734</v>
      </c>
      <c r="H88" s="208">
        <v>1</v>
      </c>
      <c r="I88" s="209"/>
      <c r="J88" s="208">
        <f>ROUND(I88*H88,2)</f>
        <v>0</v>
      </c>
      <c r="K88" s="206" t="s">
        <v>1</v>
      </c>
      <c r="L88" s="41"/>
      <c r="M88" s="210" t="s">
        <v>1</v>
      </c>
      <c r="N88" s="211" t="s">
        <v>40</v>
      </c>
      <c r="O88" s="77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15" t="s">
        <v>761</v>
      </c>
      <c r="AT88" s="15" t="s">
        <v>128</v>
      </c>
      <c r="AU88" s="15" t="s">
        <v>77</v>
      </c>
      <c r="AY88" s="15" t="s">
        <v>126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77</v>
      </c>
      <c r="BK88" s="214">
        <f>ROUND(I88*H88,2)</f>
        <v>0</v>
      </c>
      <c r="BL88" s="15" t="s">
        <v>761</v>
      </c>
      <c r="BM88" s="15" t="s">
        <v>776</v>
      </c>
    </row>
    <row r="89" s="1" customFormat="1" ht="22.5" customHeight="1">
      <c r="B89" s="36"/>
      <c r="C89" s="204" t="s">
        <v>175</v>
      </c>
      <c r="D89" s="204" t="s">
        <v>128</v>
      </c>
      <c r="E89" s="205" t="s">
        <v>777</v>
      </c>
      <c r="F89" s="206" t="s">
        <v>778</v>
      </c>
      <c r="G89" s="207" t="s">
        <v>734</v>
      </c>
      <c r="H89" s="208">
        <v>1</v>
      </c>
      <c r="I89" s="209"/>
      <c r="J89" s="208">
        <f>ROUND(I89*H89,2)</f>
        <v>0</v>
      </c>
      <c r="K89" s="206" t="s">
        <v>1</v>
      </c>
      <c r="L89" s="41"/>
      <c r="M89" s="210" t="s">
        <v>1</v>
      </c>
      <c r="N89" s="211" t="s">
        <v>40</v>
      </c>
      <c r="O89" s="77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15" t="s">
        <v>761</v>
      </c>
      <c r="AT89" s="15" t="s">
        <v>128</v>
      </c>
      <c r="AU89" s="15" t="s">
        <v>77</v>
      </c>
      <c r="AY89" s="15" t="s">
        <v>126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77</v>
      </c>
      <c r="BK89" s="214">
        <f>ROUND(I89*H89,2)</f>
        <v>0</v>
      </c>
      <c r="BL89" s="15" t="s">
        <v>761</v>
      </c>
      <c r="BM89" s="15" t="s">
        <v>779</v>
      </c>
    </row>
    <row r="90" s="1" customFormat="1" ht="16.5" customHeight="1">
      <c r="B90" s="36"/>
      <c r="C90" s="204" t="s">
        <v>183</v>
      </c>
      <c r="D90" s="204" t="s">
        <v>128</v>
      </c>
      <c r="E90" s="205" t="s">
        <v>780</v>
      </c>
      <c r="F90" s="206" t="s">
        <v>781</v>
      </c>
      <c r="G90" s="207" t="s">
        <v>734</v>
      </c>
      <c r="H90" s="208">
        <v>1</v>
      </c>
      <c r="I90" s="209"/>
      <c r="J90" s="208">
        <f>ROUND(I90*H90,2)</f>
        <v>0</v>
      </c>
      <c r="K90" s="206" t="s">
        <v>1</v>
      </c>
      <c r="L90" s="41"/>
      <c r="M90" s="210" t="s">
        <v>1</v>
      </c>
      <c r="N90" s="211" t="s">
        <v>40</v>
      </c>
      <c r="O90" s="77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15" t="s">
        <v>761</v>
      </c>
      <c r="AT90" s="15" t="s">
        <v>128</v>
      </c>
      <c r="AU90" s="15" t="s">
        <v>77</v>
      </c>
      <c r="AY90" s="15" t="s">
        <v>126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77</v>
      </c>
      <c r="BK90" s="214">
        <f>ROUND(I90*H90,2)</f>
        <v>0</v>
      </c>
      <c r="BL90" s="15" t="s">
        <v>761</v>
      </c>
      <c r="BM90" s="15" t="s">
        <v>782</v>
      </c>
    </row>
    <row r="91" s="1" customFormat="1" ht="16.5" customHeight="1">
      <c r="B91" s="36"/>
      <c r="C91" s="204" t="s">
        <v>187</v>
      </c>
      <c r="D91" s="204" t="s">
        <v>128</v>
      </c>
      <c r="E91" s="205" t="s">
        <v>783</v>
      </c>
      <c r="F91" s="206" t="s">
        <v>784</v>
      </c>
      <c r="G91" s="207" t="s">
        <v>734</v>
      </c>
      <c r="H91" s="208">
        <v>1</v>
      </c>
      <c r="I91" s="209"/>
      <c r="J91" s="208">
        <f>ROUND(I91*H91,2)</f>
        <v>0</v>
      </c>
      <c r="K91" s="206" t="s">
        <v>1</v>
      </c>
      <c r="L91" s="41"/>
      <c r="M91" s="210" t="s">
        <v>1</v>
      </c>
      <c r="N91" s="211" t="s">
        <v>40</v>
      </c>
      <c r="O91" s="77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15" t="s">
        <v>761</v>
      </c>
      <c r="AT91" s="15" t="s">
        <v>128</v>
      </c>
      <c r="AU91" s="15" t="s">
        <v>77</v>
      </c>
      <c r="AY91" s="15" t="s">
        <v>126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77</v>
      </c>
      <c r="BK91" s="214">
        <f>ROUND(I91*H91,2)</f>
        <v>0</v>
      </c>
      <c r="BL91" s="15" t="s">
        <v>761</v>
      </c>
      <c r="BM91" s="15" t="s">
        <v>785</v>
      </c>
    </row>
    <row r="92" s="1" customFormat="1" ht="16.5" customHeight="1">
      <c r="B92" s="36"/>
      <c r="C92" s="204" t="s">
        <v>193</v>
      </c>
      <c r="D92" s="204" t="s">
        <v>128</v>
      </c>
      <c r="E92" s="205" t="s">
        <v>187</v>
      </c>
      <c r="F92" s="206" t="s">
        <v>786</v>
      </c>
      <c r="G92" s="207" t="s">
        <v>734</v>
      </c>
      <c r="H92" s="208">
        <v>1</v>
      </c>
      <c r="I92" s="209"/>
      <c r="J92" s="208">
        <f>ROUND(I92*H92,2)</f>
        <v>0</v>
      </c>
      <c r="K92" s="206" t="s">
        <v>1</v>
      </c>
      <c r="L92" s="41"/>
      <c r="M92" s="210" t="s">
        <v>1</v>
      </c>
      <c r="N92" s="211" t="s">
        <v>40</v>
      </c>
      <c r="O92" s="77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15" t="s">
        <v>761</v>
      </c>
      <c r="AT92" s="15" t="s">
        <v>128</v>
      </c>
      <c r="AU92" s="15" t="s">
        <v>77</v>
      </c>
      <c r="AY92" s="15" t="s">
        <v>126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77</v>
      </c>
      <c r="BK92" s="214">
        <f>ROUND(I92*H92,2)</f>
        <v>0</v>
      </c>
      <c r="BL92" s="15" t="s">
        <v>761</v>
      </c>
      <c r="BM92" s="15" t="s">
        <v>787</v>
      </c>
    </row>
    <row r="93" s="1" customFormat="1" ht="16.5" customHeight="1">
      <c r="B93" s="36"/>
      <c r="C93" s="204" t="s">
        <v>200</v>
      </c>
      <c r="D93" s="204" t="s">
        <v>128</v>
      </c>
      <c r="E93" s="205" t="s">
        <v>193</v>
      </c>
      <c r="F93" s="206" t="s">
        <v>788</v>
      </c>
      <c r="G93" s="207" t="s">
        <v>734</v>
      </c>
      <c r="H93" s="208">
        <v>1</v>
      </c>
      <c r="I93" s="209"/>
      <c r="J93" s="208">
        <f>ROUND(I93*H93,2)</f>
        <v>0</v>
      </c>
      <c r="K93" s="206" t="s">
        <v>1</v>
      </c>
      <c r="L93" s="41"/>
      <c r="M93" s="257" t="s">
        <v>1</v>
      </c>
      <c r="N93" s="258" t="s">
        <v>40</v>
      </c>
      <c r="O93" s="259"/>
      <c r="P93" s="260">
        <f>O93*H93</f>
        <v>0</v>
      </c>
      <c r="Q93" s="260">
        <v>0</v>
      </c>
      <c r="R93" s="260">
        <f>Q93*H93</f>
        <v>0</v>
      </c>
      <c r="S93" s="260">
        <v>0</v>
      </c>
      <c r="T93" s="261">
        <f>S93*H93</f>
        <v>0</v>
      </c>
      <c r="AR93" s="15" t="s">
        <v>761</v>
      </c>
      <c r="AT93" s="15" t="s">
        <v>128</v>
      </c>
      <c r="AU93" s="15" t="s">
        <v>77</v>
      </c>
      <c r="AY93" s="15" t="s">
        <v>126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77</v>
      </c>
      <c r="BK93" s="214">
        <f>ROUND(I93*H93,2)</f>
        <v>0</v>
      </c>
      <c r="BL93" s="15" t="s">
        <v>761</v>
      </c>
      <c r="BM93" s="15" t="s">
        <v>789</v>
      </c>
    </row>
    <row r="94" s="1" customFormat="1" ht="6.96" customHeight="1">
      <c r="B94" s="55"/>
      <c r="C94" s="56"/>
      <c r="D94" s="56"/>
      <c r="E94" s="56"/>
      <c r="F94" s="56"/>
      <c r="G94" s="56"/>
      <c r="H94" s="56"/>
      <c r="I94" s="153"/>
      <c r="J94" s="56"/>
      <c r="K94" s="56"/>
      <c r="L94" s="41"/>
    </row>
  </sheetData>
  <sheetProtection sheet="1" autoFilter="0" formatColumns="0" formatRows="0" objects="1" scenarios="1" spinCount="100000" saltValue="G/E8t7DtCzXVtJoM04JOOtV1jQsK16XQY14nUpQ/YaHIgLNjLWF2Qa5OuBkHrpPgZDfoJzVj4wFmf23Yy52KHg==" hashValue="wKoA9Dn29lNsXmW/6Nm9A6guk2qVqU1pPizN5zEhSmvZJpLAuEH086ssDXFRIkBfr0nykvju5ajRoqB/Qxqj0A==" algorithmName="SHA-512" password="CC35"/>
  <autoFilter ref="C79:K9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SN-PC\SN</dc:creator>
  <cp:lastModifiedBy>SN-PC\SN</cp:lastModifiedBy>
  <dcterms:created xsi:type="dcterms:W3CDTF">2019-02-14T09:29:39Z</dcterms:created>
  <dcterms:modified xsi:type="dcterms:W3CDTF">2019-02-14T09:29:43Z</dcterms:modified>
</cp:coreProperties>
</file>